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76" windowHeight="10284" activeTab="1"/>
  </bookViews>
  <sheets>
    <sheet name="任务表|Mission" sheetId="1" r:id="rId1"/>
    <sheet name="竞技场任务表|ArenaMission" sheetId="2" r:id="rId2"/>
    <sheet name="话费赛目标鱼|CompetitionBillTarget" sheetId="3" r:id="rId3"/>
  </sheets>
  <externalReferences>
    <externalReference r:id="rId4"/>
  </externalReferences>
  <calcPr calcId="144525"/>
</workbook>
</file>

<file path=xl/comments1.xml><?xml version="1.0" encoding="utf-8"?>
<comments xmlns="http://schemas.openxmlformats.org/spreadsheetml/2006/main">
  <authors>
    <author>User</author>
    <author>user</author>
    <author>jianlong wo</author>
  </authors>
  <commentList>
    <comment ref="J20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为了提高运算效率
id是写死的，策划注意一下，fishid和行号一一对应</t>
        </r>
      </text>
    </comment>
    <comment ref="K20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里面有些名字是没有鱼对应的小精灵的，暂时用鱼的代替</t>
        </r>
      </text>
    </comment>
    <comment ref="L20" authorId="1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5特殊鱼都不掉金币，特殊鱼都是单独处理的</t>
        </r>
      </text>
    </comment>
    <comment ref="K61" authorId="2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  <comment ref="M65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卡牌鱼价值和不掉卡牌鱼的分值是一样的</t>
        </r>
      </text>
    </comment>
    <comment ref="L67" authorId="1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普通鱼</t>
        </r>
      </text>
    </comment>
  </commentList>
</comments>
</file>

<file path=xl/sharedStrings.xml><?xml version="1.0" encoding="utf-8"?>
<sst xmlns="http://schemas.openxmlformats.org/spreadsheetml/2006/main" count="267" uniqueCount="166">
  <si>
    <t>cs</t>
  </si>
  <si>
    <t>int</t>
  </si>
  <si>
    <t>int[]</t>
  </si>
  <si>
    <t>目前只有悬赏类型的任务，暂时不区分类型</t>
  </si>
  <si>
    <t>missionId</t>
  </si>
  <si>
    <t>needTime</t>
  </si>
  <si>
    <t>dropGroup</t>
  </si>
  <si>
    <t>fishIdA</t>
  </si>
  <si>
    <t>fishNumA</t>
  </si>
  <si>
    <t>fishIdB</t>
  </si>
  <si>
    <t>fishNumB</t>
  </si>
  <si>
    <t>fishIdC</t>
  </si>
  <si>
    <t>fishNumC</t>
  </si>
  <si>
    <t>任务id
3xxx开头</t>
  </si>
  <si>
    <t>任务需要时间/秒</t>
  </si>
  <si>
    <t>掉落组:对应掉落表的dropId</t>
  </si>
  <si>
    <t>需要类型A的鱼ID</t>
  </si>
  <si>
    <t>需要类型A的鱼数量</t>
  </si>
  <si>
    <t>需要类型B的鱼ID</t>
  </si>
  <si>
    <t>需要类型B的鱼数量</t>
  </si>
  <si>
    <t>需要类型C的鱼ID</t>
  </si>
  <si>
    <t>需要类型C的鱼数量</t>
  </si>
  <si>
    <t>1档分值</t>
  </si>
  <si>
    <t>1档总分</t>
  </si>
  <si>
    <t>2档分钟</t>
  </si>
  <si>
    <t>2档总分</t>
  </si>
  <si>
    <t>3档分值</t>
  </si>
  <si>
    <t>3档总分</t>
  </si>
  <si>
    <t>共总分</t>
  </si>
  <si>
    <t>3101</t>
  </si>
  <si>
    <t>4101,4102</t>
  </si>
  <si>
    <t>新手—悬赏任务1</t>
  </si>
  <si>
    <t>3102</t>
  </si>
  <si>
    <t>新手—悬赏任务2</t>
  </si>
  <si>
    <t>3201</t>
  </si>
  <si>
    <t>4201,4202</t>
  </si>
  <si>
    <t>初级—悬赏任务1</t>
  </si>
  <si>
    <t>3202</t>
  </si>
  <si>
    <t>初级—悬赏任务2</t>
  </si>
  <si>
    <t>3203</t>
  </si>
  <si>
    <t>初级—悬赏任务3</t>
  </si>
  <si>
    <t>3301</t>
  </si>
  <si>
    <t>4301,4302</t>
  </si>
  <si>
    <t>中级—悬赏任务1</t>
  </si>
  <si>
    <t>3302</t>
  </si>
  <si>
    <t>中级—悬赏任务2</t>
  </si>
  <si>
    <t>3303</t>
  </si>
  <si>
    <t>中级—悬赏任务3</t>
  </si>
  <si>
    <t>3401</t>
  </si>
  <si>
    <t>4401,4402</t>
  </si>
  <si>
    <t>高级—悬赏任务1</t>
  </si>
  <si>
    <t>3402</t>
  </si>
  <si>
    <t>高级—悬赏任务2</t>
  </si>
  <si>
    <t>3403</t>
  </si>
  <si>
    <t>高级—悬赏任务3</t>
  </si>
  <si>
    <t>测试</t>
  </si>
  <si>
    <t>只数</t>
  </si>
  <si>
    <t>总分</t>
  </si>
  <si>
    <t>结果分最右</t>
  </si>
  <si>
    <t>编号</t>
  </si>
  <si>
    <t>测试组放这</t>
  </si>
  <si>
    <t>粘贴这组</t>
  </si>
  <si>
    <t>小型鱼编号</t>
  </si>
  <si>
    <t>分</t>
  </si>
  <si>
    <t>中型鱼编号</t>
  </si>
  <si>
    <t>大型鱼编号</t>
  </si>
  <si>
    <t>黄金鱼编号</t>
  </si>
  <si>
    <t>s</t>
  </si>
  <si>
    <t>分数</t>
  </si>
  <si>
    <t>ArenamissionId</t>
  </si>
  <si>
    <r>
      <rPr>
        <sz val="10"/>
        <color theme="1"/>
        <rFont val="微软雅黑"/>
        <charset val="134"/>
      </rPr>
      <t>t</t>
    </r>
    <r>
      <rPr>
        <sz val="10"/>
        <color theme="1"/>
        <rFont val="微软雅黑"/>
        <charset val="134"/>
      </rPr>
      <t>ype</t>
    </r>
  </si>
  <si>
    <t>rangeMin</t>
  </si>
  <si>
    <t>rangeMax</t>
  </si>
  <si>
    <t>积分奖励范围</t>
  </si>
  <si>
    <r>
      <rPr>
        <sz val="8"/>
        <color theme="1"/>
        <rFont val="微软雅黑"/>
        <charset val="134"/>
      </rPr>
      <t xml:space="preserve">任务id
</t>
    </r>
    <r>
      <rPr>
        <sz val="8"/>
        <color theme="1"/>
        <rFont val="微软雅黑"/>
        <charset val="134"/>
      </rPr>
      <t>1</t>
    </r>
    <r>
      <rPr>
        <sz val="8"/>
        <color theme="1"/>
        <rFont val="微软雅黑"/>
        <charset val="134"/>
      </rPr>
      <t>xx开头</t>
    </r>
  </si>
  <si>
    <r>
      <rPr>
        <sz val="8"/>
        <color theme="1"/>
        <rFont val="微软雅黑"/>
        <charset val="134"/>
      </rPr>
      <t>1表示第1阶段
2表示第2阶段…
与</t>
    </r>
    <r>
      <rPr>
        <sz val="8"/>
        <color rgb="FFFF0000"/>
        <rFont val="微软雅黑"/>
        <charset val="134"/>
      </rPr>
      <t>ArenaUseBulletNum</t>
    </r>
    <r>
      <rPr>
        <sz val="8"/>
        <color theme="1"/>
        <rFont val="微软雅黑"/>
        <charset val="134"/>
      </rPr>
      <t>对应</t>
    </r>
  </si>
  <si>
    <r>
      <rPr>
        <sz val="8"/>
        <color theme="1"/>
        <rFont val="微软雅黑"/>
        <charset val="134"/>
      </rPr>
      <t xml:space="preserve">需要类型A的鱼ID
</t>
    </r>
    <r>
      <rPr>
        <b/>
        <sz val="8"/>
        <color rgb="FFFF0000"/>
        <rFont val="微软雅黑"/>
        <charset val="134"/>
      </rPr>
      <t>百位</t>
    </r>
  </si>
  <si>
    <r>
      <rPr>
        <sz val="8"/>
        <color theme="1"/>
        <rFont val="微软雅黑"/>
        <charset val="134"/>
      </rPr>
      <t xml:space="preserve">需要类型B的鱼ID
</t>
    </r>
    <r>
      <rPr>
        <b/>
        <sz val="8"/>
        <color rgb="FFFF0000"/>
        <rFont val="微软雅黑"/>
        <charset val="134"/>
      </rPr>
      <t>十位</t>
    </r>
  </si>
  <si>
    <r>
      <rPr>
        <sz val="8"/>
        <color theme="1"/>
        <rFont val="微软雅黑"/>
        <charset val="134"/>
      </rPr>
      <t xml:space="preserve">需要类型C的鱼ID
</t>
    </r>
    <r>
      <rPr>
        <b/>
        <sz val="8"/>
        <color rgb="FFFF0000"/>
        <rFont val="微软雅黑"/>
        <charset val="134"/>
      </rPr>
      <t>个位</t>
    </r>
  </si>
  <si>
    <t>随机数最小值</t>
  </si>
  <si>
    <t>最大值</t>
  </si>
  <si>
    <t>最小</t>
  </si>
  <si>
    <t>最大</t>
  </si>
  <si>
    <t>EX</t>
  </si>
  <si>
    <t>第1阶段子弹数量</t>
  </si>
  <si>
    <t>第1阶段
积分倍数</t>
  </si>
  <si>
    <t>第2阶段子弹数量</t>
  </si>
  <si>
    <t>第2阶段
积分倍数</t>
  </si>
  <si>
    <t>第3阶段子弹数量</t>
  </si>
  <si>
    <t>第3阶段
积分倍数</t>
  </si>
  <si>
    <t>捕获一次
积分百分比</t>
  </si>
  <si>
    <t>捕获概率
倍数</t>
  </si>
  <si>
    <t>玩家平均积分</t>
  </si>
  <si>
    <t>狂暴持续时间/s</t>
  </si>
  <si>
    <t>狂暴期间发射子弹数量</t>
  </si>
  <si>
    <t>赔率</t>
  </si>
  <si>
    <t>1</t>
  </si>
  <si>
    <t>不用狂暴</t>
  </si>
  <si>
    <t>狂暴1级</t>
  </si>
  <si>
    <t>狂暴2级</t>
  </si>
  <si>
    <t>奖励阶段</t>
  </si>
  <si>
    <t>积分要求</t>
  </si>
  <si>
    <t>奖励内容</t>
  </si>
  <si>
    <t>2</t>
  </si>
  <si>
    <t>狂暴3级</t>
  </si>
  <si>
    <t>第1阶段</t>
  </si>
  <si>
    <t>40钻</t>
  </si>
  <si>
    <t>第2阶段</t>
  </si>
  <si>
    <t>60钻</t>
  </si>
  <si>
    <t>积分倍数</t>
  </si>
  <si>
    <t>狂暴等级</t>
  </si>
  <si>
    <t>狂暴积分
百分比</t>
  </si>
  <si>
    <t>捕获概率倍数</t>
  </si>
  <si>
    <t>狂暴使用次数</t>
  </si>
  <si>
    <t>使用狂暴的开火次数</t>
  </si>
  <si>
    <t>不使用狂暴的开火次数</t>
  </si>
  <si>
    <t>积分</t>
  </si>
  <si>
    <t>第3阶段</t>
  </si>
  <si>
    <t>500000金币</t>
  </si>
  <si>
    <t>幸运积分</t>
  </si>
  <si>
    <t>使用情况</t>
  </si>
  <si>
    <t>1级狂暴</t>
  </si>
  <si>
    <t>2级狂暴</t>
  </si>
  <si>
    <t>3级狂暴</t>
  </si>
  <si>
    <t>总积分</t>
  </si>
  <si>
    <t>2个狂暴</t>
  </si>
  <si>
    <t>5个狂暴</t>
  </si>
  <si>
    <t>鱼id</t>
  </si>
  <si>
    <r>
      <rPr>
        <sz val="9"/>
        <color theme="1"/>
        <rFont val="微软雅黑"/>
        <charset val="134"/>
      </rPr>
      <t xml:space="preserve">鱼图片资源名称
</t>
    </r>
    <r>
      <rPr>
        <sz val="9"/>
        <color rgb="FFFF0000"/>
        <rFont val="微软雅黑"/>
        <charset val="134"/>
      </rPr>
      <t>未填写的表示鱼和小精灵没对应的</t>
    </r>
  </si>
  <si>
    <t>鱼的类型
1小型鱼,2中型鱼
3大型鱼,4黄金鱼
5特殊鱼,6BOSS
7潜艇(层级最高)
8话费券</t>
  </si>
  <si>
    <t>分值</t>
  </si>
  <si>
    <t>是否在
竞技场房</t>
  </si>
  <si>
    <t>fangyu</t>
  </si>
  <si>
    <t>heibaimo</t>
  </si>
  <si>
    <t>huangbaoshi</t>
  </si>
  <si>
    <t>muguayu</t>
  </si>
  <si>
    <t>fengweiyu</t>
  </si>
  <si>
    <t>bimuyu</t>
  </si>
  <si>
    <t>lvqiyu</t>
  </si>
  <si>
    <t>hetun</t>
  </si>
  <si>
    <t>landiaodiao</t>
  </si>
  <si>
    <t>paodanyu</t>
  </si>
  <si>
    <t>shiziyu</t>
  </si>
  <si>
    <t>damaha</t>
  </si>
  <si>
    <t>qiyu</t>
  </si>
  <si>
    <t>shayu</t>
  </si>
  <si>
    <t>jinsanjiao</t>
  </si>
  <si>
    <t>jinwuzei</t>
  </si>
  <si>
    <t>huangjindie</t>
  </si>
  <si>
    <t>bixi</t>
  </si>
  <si>
    <t>chuitousha</t>
  </si>
  <si>
    <t>string</t>
  </si>
  <si>
    <t>targetId</t>
  </si>
  <si>
    <t>roomId</t>
  </si>
  <si>
    <t>targetGroup</t>
  </si>
  <si>
    <t>目标鱼组id</t>
  </si>
  <si>
    <t>出现房间id
1新手,2初级
3中级,4高级
5竞技场</t>
  </si>
  <si>
    <t>目标鱼</t>
  </si>
  <si>
    <r>
      <rPr>
        <sz val="11"/>
        <color theme="1"/>
        <rFont val="微软雅黑"/>
        <charset val="134"/>
      </rPr>
      <t>1倍房，精灵1.2.</t>
    </r>
    <r>
      <rPr>
        <sz val="11"/>
        <color theme="1"/>
        <rFont val="微软雅黑"/>
        <charset val="134"/>
      </rPr>
      <t>4.5.7.8.10.11.12.15.16.17.23.24.28.30.31.32.37.38.39.40.41.42.44.46.47</t>
    </r>
  </si>
  <si>
    <t>8,16,31</t>
  </si>
  <si>
    <t>17,18,29</t>
  </si>
  <si>
    <t>11,12,31</t>
  </si>
  <si>
    <t>9,16,31</t>
  </si>
  <si>
    <t>9,11,31</t>
  </si>
  <si>
    <t>8,10,30</t>
  </si>
  <si>
    <t>8,12,31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</si>
</sst>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3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9"/>
      <color theme="1"/>
      <name val="微软雅黑"/>
      <charset val="134"/>
    </font>
    <font>
      <sz val="11"/>
      <color rgb="FFFF0000"/>
      <name val="微软雅黑"/>
      <charset val="134"/>
    </font>
    <font>
      <sz val="8"/>
      <color theme="0"/>
      <name val="微软雅黑"/>
      <charset val="134"/>
    </font>
    <font>
      <b/>
      <sz val="11"/>
      <color rgb="FFFF0000"/>
      <name val="微软雅黑"/>
      <charset val="134"/>
    </font>
    <font>
      <u/>
      <sz val="11"/>
      <color rgb="FFFF0000"/>
      <name val="微软雅黑"/>
      <charset val="134"/>
    </font>
    <font>
      <sz val="11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FF0000"/>
      <name val="微软雅黑"/>
      <charset val="134"/>
    </font>
    <font>
      <b/>
      <sz val="8"/>
      <color rgb="FFFF0000"/>
      <name val="微软雅黑"/>
      <charset val="134"/>
    </font>
    <font>
      <sz val="9"/>
      <color rgb="FFFF0000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768059327982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3" tint="0.7995849482711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8" borderId="13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27" fillId="30" borderId="16" applyNumberFormat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1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center"/>
    </xf>
    <xf numFmtId="0" fontId="7" fillId="10" borderId="1" xfId="0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6" fillId="11" borderId="0" xfId="0" applyFont="1" applyFill="1" applyAlignment="1">
      <alignment horizontal="left"/>
    </xf>
    <xf numFmtId="0" fontId="6" fillId="11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/>
    </xf>
    <xf numFmtId="0" fontId="6" fillId="0" borderId="0" xfId="0" applyFont="1" applyFill="1" applyAlignment="1"/>
    <xf numFmtId="0" fontId="8" fillId="4" borderId="0" xfId="0" applyFont="1" applyFill="1" applyAlignment="1">
      <alignment horizontal="left"/>
    </xf>
    <xf numFmtId="0" fontId="8" fillId="0" borderId="0" xfId="0" applyFont="1" applyFill="1" applyAlignment="1"/>
    <xf numFmtId="0" fontId="3" fillId="12" borderId="3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9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9" fontId="1" fillId="0" borderId="0" xfId="1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" fillId="0" borderId="5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6" fillId="14" borderId="0" xfId="0" applyFont="1" applyFill="1" applyAlignment="1">
      <alignment horizontal="left"/>
    </xf>
    <xf numFmtId="0" fontId="2" fillId="15" borderId="1" xfId="0" applyFont="1" applyFill="1" applyBorder="1" applyAlignment="1">
      <alignment horizontal="left"/>
    </xf>
    <xf numFmtId="0" fontId="2" fillId="16" borderId="1" xfId="0" applyFont="1" applyFill="1" applyBorder="1" applyAlignment="1">
      <alignment horizontal="left"/>
    </xf>
    <xf numFmtId="0" fontId="3" fillId="15" borderId="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theme="7" tint="0.399822992645039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968;&#25454;&#34920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充值活动|RMBActivities"/>
      <sheetName val="每日超值|DailyGiftRe"/>
      <sheetName val="炮解锁|CannonUnlock"/>
      <sheetName val="全局参数|GlobalPar"/>
      <sheetName val="VIP升级|VIPUp"/>
      <sheetName val="房间规则|RoomRules"/>
      <sheetName val="用户升级|RoleUp"/>
      <sheetName val="福卡鱼潮S值|BasicsBillValue"/>
      <sheetName val="鱼属性|FishAttribute"/>
      <sheetName val="弹头价值|Dantou"/>
      <sheetName val="抽奖|MoonBless"/>
      <sheetName val="掉落|Drop"/>
      <sheetName val="兑换|Exchange"/>
      <sheetName val="会员卡|NobleCard"/>
      <sheetName val="签到|SignIn"/>
      <sheetName val="道具|Item"/>
      <sheetName val="道具|Item-f"/>
      <sheetName val="福卡赛奖励|CompetitionBillReward"/>
      <sheetName val="BOSS翻N倍玩法|BossOfNfold"/>
      <sheetName val="话费赛潜艇|AirBalloon"/>
      <sheetName val="新手七天|SevenDay"/>
      <sheetName val="潜艇等级|AirBallLv"/>
      <sheetName val="每日充值|Recharge"/>
      <sheetName val="节奏验算"/>
      <sheetName val="用户升级"/>
      <sheetName val="炮倍率"/>
      <sheetName val="签到"/>
      <sheetName val="话费鱼潮S值|BasicsBillValue"/>
      <sheetName val="贵族卡|NobleCard"/>
      <sheetName val="发财金|CompenGold"/>
    </sheetNames>
    <sheetDataSet>
      <sheetData sheetId="0"/>
      <sheetData sheetId="1"/>
      <sheetData sheetId="2"/>
      <sheetData sheetId="3">
        <row r="12">
          <cell r="B12" t="str">
            <v>100000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8"/>
  <sheetViews>
    <sheetView workbookViewId="0">
      <selection activeCell="D15" sqref="D15"/>
    </sheetView>
  </sheetViews>
  <sheetFormatPr defaultColWidth="9" defaultRowHeight="15.6"/>
  <cols>
    <col min="1" max="1" width="9.88888888888889" style="1" customWidth="1"/>
    <col min="2" max="3" width="12.8888888888889" style="1" customWidth="1"/>
    <col min="4" max="4" width="12.3333333333333" style="1" customWidth="1"/>
    <col min="5" max="5" width="13.8888888888889" style="1" customWidth="1"/>
    <col min="6" max="6" width="12.3333333333333" style="1" customWidth="1"/>
    <col min="7" max="7" width="13.8888888888889" style="1" customWidth="1"/>
    <col min="8" max="8" width="12.3333333333333" style="1" customWidth="1"/>
    <col min="9" max="9" width="13.8888888888889" style="1" customWidth="1"/>
    <col min="10" max="10" width="9" style="1"/>
    <col min="11" max="11" width="15.4444444444444" style="1" customWidth="1"/>
    <col min="12" max="12" width="9" style="1"/>
    <col min="13" max="13" width="9.66666666666667" style="1" customWidth="1"/>
    <col min="14" max="17" width="9" style="1"/>
    <col min="18" max="19" width="8.88888888888889" style="1" customWidth="1"/>
    <col min="20" max="16384" width="9" style="1"/>
  </cols>
  <sheetData>
    <row r="1" ht="15" spans="1:9">
      <c r="A1" s="69" t="s">
        <v>0</v>
      </c>
      <c r="B1" s="69" t="s">
        <v>0</v>
      </c>
      <c r="C1" s="69" t="s">
        <v>0</v>
      </c>
      <c r="D1" s="7" t="s">
        <v>0</v>
      </c>
      <c r="E1" s="7" t="s">
        <v>0</v>
      </c>
      <c r="F1" s="70" t="s">
        <v>0</v>
      </c>
      <c r="G1" s="70" t="s">
        <v>0</v>
      </c>
      <c r="H1" s="7" t="s">
        <v>0</v>
      </c>
      <c r="I1" s="7" t="s">
        <v>0</v>
      </c>
    </row>
    <row r="2" spans="1:11">
      <c r="A2" s="69" t="s">
        <v>1</v>
      </c>
      <c r="B2" s="69" t="s">
        <v>1</v>
      </c>
      <c r="C2" s="69" t="s">
        <v>2</v>
      </c>
      <c r="D2" s="7" t="s">
        <v>1</v>
      </c>
      <c r="E2" s="7" t="s">
        <v>1</v>
      </c>
      <c r="F2" s="70" t="s">
        <v>1</v>
      </c>
      <c r="G2" s="70" t="s">
        <v>1</v>
      </c>
      <c r="H2" s="7" t="s">
        <v>1</v>
      </c>
      <c r="I2" s="7" t="s">
        <v>1</v>
      </c>
      <c r="K2" s="1" t="s">
        <v>3</v>
      </c>
    </row>
    <row r="3" ht="15" spans="1:9">
      <c r="A3" s="69" t="s">
        <v>4</v>
      </c>
      <c r="B3" s="69" t="s">
        <v>5</v>
      </c>
      <c r="C3" s="69" t="s">
        <v>6</v>
      </c>
      <c r="D3" s="7" t="s">
        <v>7</v>
      </c>
      <c r="E3" s="7" t="s">
        <v>8</v>
      </c>
      <c r="F3" s="70" t="s">
        <v>9</v>
      </c>
      <c r="G3" s="70" t="s">
        <v>10</v>
      </c>
      <c r="H3" s="7" t="s">
        <v>11</v>
      </c>
      <c r="I3" s="7" t="s">
        <v>12</v>
      </c>
    </row>
    <row r="4" ht="26.4" spans="1:26">
      <c r="A4" s="71" t="s">
        <v>13</v>
      </c>
      <c r="B4" s="71" t="s">
        <v>14</v>
      </c>
      <c r="C4" s="71" t="s">
        <v>15</v>
      </c>
      <c r="D4" s="11" t="s">
        <v>16</v>
      </c>
      <c r="E4" s="11" t="s">
        <v>17</v>
      </c>
      <c r="F4" s="72" t="s">
        <v>18</v>
      </c>
      <c r="G4" s="72" t="s">
        <v>19</v>
      </c>
      <c r="H4" s="11" t="s">
        <v>20</v>
      </c>
      <c r="I4" s="11" t="s">
        <v>21</v>
      </c>
      <c r="M4" s="1" t="s">
        <v>22</v>
      </c>
      <c r="N4" s="1" t="s">
        <v>23</v>
      </c>
      <c r="O4" s="1" t="s">
        <v>24</v>
      </c>
      <c r="P4" s="1" t="s">
        <v>25</v>
      </c>
      <c r="Q4" s="1" t="s">
        <v>26</v>
      </c>
      <c r="R4" s="1" t="s">
        <v>27</v>
      </c>
      <c r="S4" s="1" t="s">
        <v>28</v>
      </c>
      <c r="Z4" s="73"/>
    </row>
    <row r="5" spans="1:27">
      <c r="A5" s="1" t="s">
        <v>29</v>
      </c>
      <c r="B5" s="1">
        <v>300</v>
      </c>
      <c r="C5" s="14" t="s">
        <v>30</v>
      </c>
      <c r="D5" s="1">
        <v>7</v>
      </c>
      <c r="E5" s="1">
        <v>2</v>
      </c>
      <c r="F5" s="1">
        <v>17</v>
      </c>
      <c r="G5" s="1">
        <v>2</v>
      </c>
      <c r="H5" s="1">
        <v>28</v>
      </c>
      <c r="I5" s="73">
        <v>1</v>
      </c>
      <c r="K5" s="1" t="s">
        <v>31</v>
      </c>
      <c r="M5" s="74">
        <v>2</v>
      </c>
      <c r="N5" s="1">
        <f t="shared" ref="N5:N15" si="0">M5*F5</f>
        <v>34</v>
      </c>
      <c r="O5" s="4">
        <v>50</v>
      </c>
      <c r="P5" s="1">
        <f t="shared" ref="P5:P15" si="1">O5*H5</f>
        <v>1400</v>
      </c>
      <c r="Q5" s="4">
        <v>160</v>
      </c>
      <c r="R5" s="1">
        <f t="shared" ref="R5:R15" si="2">Q5*J5</f>
        <v>0</v>
      </c>
      <c r="S5" s="1">
        <f>N5+P5+R5</f>
        <v>1434</v>
      </c>
      <c r="U5" s="1">
        <v>2</v>
      </c>
      <c r="V5" s="1">
        <v>3</v>
      </c>
      <c r="W5" s="1">
        <v>17</v>
      </c>
      <c r="X5" s="1">
        <v>2</v>
      </c>
      <c r="Y5" s="1">
        <v>27</v>
      </c>
      <c r="Z5" s="73">
        <v>1</v>
      </c>
      <c r="AA5" s="1">
        <v>239</v>
      </c>
    </row>
    <row r="6" spans="1:27">
      <c r="A6" s="1" t="s">
        <v>32</v>
      </c>
      <c r="B6" s="1">
        <v>300</v>
      </c>
      <c r="C6" s="14" t="s">
        <v>30</v>
      </c>
      <c r="D6" s="1">
        <v>8</v>
      </c>
      <c r="E6" s="1">
        <v>2</v>
      </c>
      <c r="F6" s="1">
        <v>11</v>
      </c>
      <c r="G6" s="1">
        <v>2</v>
      </c>
      <c r="H6" s="1">
        <v>31</v>
      </c>
      <c r="I6" s="73">
        <v>1</v>
      </c>
      <c r="K6" s="1" t="s">
        <v>33</v>
      </c>
      <c r="M6" s="4">
        <v>8</v>
      </c>
      <c r="N6" s="1">
        <f t="shared" si="0"/>
        <v>88</v>
      </c>
      <c r="O6" s="4">
        <v>25</v>
      </c>
      <c r="P6" s="1">
        <f t="shared" si="1"/>
        <v>775</v>
      </c>
      <c r="Q6" s="4">
        <v>125</v>
      </c>
      <c r="R6" s="1">
        <f t="shared" si="2"/>
        <v>0</v>
      </c>
      <c r="S6" s="1">
        <f t="shared" ref="S6:S15" si="3">N6+P6+R6</f>
        <v>863</v>
      </c>
      <c r="U6" s="1">
        <v>1</v>
      </c>
      <c r="V6" s="1">
        <v>3</v>
      </c>
      <c r="W6" s="1">
        <v>11</v>
      </c>
      <c r="X6" s="1">
        <v>2</v>
      </c>
      <c r="Y6" s="1">
        <v>31</v>
      </c>
      <c r="Z6" s="73">
        <v>1</v>
      </c>
      <c r="AA6" s="1">
        <v>236</v>
      </c>
    </row>
    <row r="7" spans="1:27">
      <c r="A7" s="1" t="s">
        <v>34</v>
      </c>
      <c r="B7" s="1">
        <v>300</v>
      </c>
      <c r="C7" s="14" t="s">
        <v>35</v>
      </c>
      <c r="D7" s="1">
        <v>8</v>
      </c>
      <c r="E7" s="1">
        <v>3</v>
      </c>
      <c r="F7" s="1">
        <v>16</v>
      </c>
      <c r="G7" s="1">
        <v>2</v>
      </c>
      <c r="H7" s="1">
        <v>31</v>
      </c>
      <c r="I7" s="73">
        <v>1</v>
      </c>
      <c r="K7" s="1" t="s">
        <v>36</v>
      </c>
      <c r="M7" s="4">
        <v>5</v>
      </c>
      <c r="N7" s="1">
        <f t="shared" si="0"/>
        <v>80</v>
      </c>
      <c r="O7" s="4">
        <v>55</v>
      </c>
      <c r="P7" s="1">
        <f t="shared" si="1"/>
        <v>1705</v>
      </c>
      <c r="Q7" s="4">
        <v>125</v>
      </c>
      <c r="R7" s="1">
        <f t="shared" si="2"/>
        <v>0</v>
      </c>
      <c r="S7" s="1">
        <f t="shared" si="3"/>
        <v>1785</v>
      </c>
      <c r="U7" s="1">
        <v>1</v>
      </c>
      <c r="V7" s="1">
        <v>3</v>
      </c>
      <c r="W7" s="1">
        <v>16</v>
      </c>
      <c r="X7" s="1">
        <v>2</v>
      </c>
      <c r="Y7" s="1">
        <v>31</v>
      </c>
      <c r="Z7" s="73">
        <v>1</v>
      </c>
      <c r="AA7" s="1">
        <v>286</v>
      </c>
    </row>
    <row r="8" spans="1:27">
      <c r="A8" s="1" t="s">
        <v>37</v>
      </c>
      <c r="B8" s="1">
        <v>300</v>
      </c>
      <c r="C8" s="14" t="s">
        <v>35</v>
      </c>
      <c r="D8" s="1">
        <v>9</v>
      </c>
      <c r="E8" s="1">
        <v>2</v>
      </c>
      <c r="F8" s="1">
        <v>18</v>
      </c>
      <c r="G8" s="1">
        <v>2</v>
      </c>
      <c r="H8" s="1">
        <v>29</v>
      </c>
      <c r="I8" s="73">
        <v>1</v>
      </c>
      <c r="K8" s="1" t="s">
        <v>38</v>
      </c>
      <c r="M8" s="4">
        <v>8</v>
      </c>
      <c r="N8" s="1">
        <f t="shared" si="0"/>
        <v>144</v>
      </c>
      <c r="O8" s="4">
        <v>50</v>
      </c>
      <c r="P8" s="1">
        <f t="shared" si="1"/>
        <v>1450</v>
      </c>
      <c r="Q8" s="4">
        <v>150</v>
      </c>
      <c r="R8" s="1">
        <f t="shared" si="2"/>
        <v>0</v>
      </c>
      <c r="S8" s="1">
        <f t="shared" si="3"/>
        <v>1594</v>
      </c>
      <c r="U8" s="1">
        <v>5</v>
      </c>
      <c r="V8" s="1">
        <v>3</v>
      </c>
      <c r="W8" s="1">
        <v>18</v>
      </c>
      <c r="X8" s="1">
        <v>2</v>
      </c>
      <c r="Y8" s="1">
        <v>28</v>
      </c>
      <c r="Z8" s="73">
        <v>1</v>
      </c>
      <c r="AA8" s="1">
        <v>269</v>
      </c>
    </row>
    <row r="9" spans="1:27">
      <c r="A9" s="1" t="s">
        <v>39</v>
      </c>
      <c r="B9" s="1">
        <v>300</v>
      </c>
      <c r="C9" s="14" t="s">
        <v>35</v>
      </c>
      <c r="D9" s="1">
        <v>9</v>
      </c>
      <c r="E9" s="1">
        <v>3</v>
      </c>
      <c r="F9" s="1">
        <v>16</v>
      </c>
      <c r="G9" s="1">
        <v>2</v>
      </c>
      <c r="H9" s="1">
        <v>30</v>
      </c>
      <c r="I9" s="73">
        <v>1</v>
      </c>
      <c r="K9" s="1" t="s">
        <v>40</v>
      </c>
      <c r="M9" s="4">
        <v>2</v>
      </c>
      <c r="N9" s="1">
        <f t="shared" si="0"/>
        <v>32</v>
      </c>
      <c r="O9" s="4">
        <v>65</v>
      </c>
      <c r="P9" s="1">
        <f t="shared" si="1"/>
        <v>1950</v>
      </c>
      <c r="Q9" s="4">
        <v>180</v>
      </c>
      <c r="R9" s="1">
        <f t="shared" si="2"/>
        <v>0</v>
      </c>
      <c r="S9" s="1">
        <f t="shared" si="3"/>
        <v>1982</v>
      </c>
      <c r="U9" s="1">
        <v>3</v>
      </c>
      <c r="V9" s="1">
        <v>3</v>
      </c>
      <c r="W9" s="1">
        <v>16</v>
      </c>
      <c r="X9" s="1">
        <v>2</v>
      </c>
      <c r="Y9" s="1">
        <v>30</v>
      </c>
      <c r="Z9" s="73">
        <v>1</v>
      </c>
      <c r="AA9" s="1">
        <v>275</v>
      </c>
    </row>
    <row r="10" spans="1:27">
      <c r="A10" s="1" t="s">
        <v>41</v>
      </c>
      <c r="B10" s="1">
        <v>300</v>
      </c>
      <c r="C10" s="14" t="s">
        <v>42</v>
      </c>
      <c r="D10" s="1">
        <v>11</v>
      </c>
      <c r="E10" s="1">
        <v>2</v>
      </c>
      <c r="F10" s="1">
        <v>16</v>
      </c>
      <c r="G10" s="1">
        <v>2</v>
      </c>
      <c r="H10" s="1">
        <v>31</v>
      </c>
      <c r="I10" s="73">
        <v>1</v>
      </c>
      <c r="K10" s="1" t="s">
        <v>43</v>
      </c>
      <c r="M10" s="4">
        <v>10</v>
      </c>
      <c r="N10" s="1">
        <f t="shared" si="0"/>
        <v>160</v>
      </c>
      <c r="O10" s="4">
        <v>55</v>
      </c>
      <c r="P10" s="1">
        <f t="shared" si="1"/>
        <v>1705</v>
      </c>
      <c r="Q10" s="4">
        <v>180</v>
      </c>
      <c r="R10" s="1">
        <f t="shared" si="2"/>
        <v>0</v>
      </c>
      <c r="S10" s="1">
        <f t="shared" si="3"/>
        <v>1865</v>
      </c>
      <c r="U10" s="1">
        <v>2</v>
      </c>
      <c r="V10" s="1">
        <v>3</v>
      </c>
      <c r="W10" s="1">
        <v>19</v>
      </c>
      <c r="X10" s="1">
        <v>2</v>
      </c>
      <c r="Y10" s="1">
        <v>28</v>
      </c>
      <c r="Z10" s="73">
        <v>1</v>
      </c>
      <c r="AA10" s="1">
        <v>264</v>
      </c>
    </row>
    <row r="11" spans="1:27">
      <c r="A11" s="1" t="s">
        <v>44</v>
      </c>
      <c r="B11" s="1">
        <v>300</v>
      </c>
      <c r="C11" s="14" t="s">
        <v>42</v>
      </c>
      <c r="D11" s="1">
        <v>12</v>
      </c>
      <c r="E11" s="1">
        <v>2</v>
      </c>
      <c r="F11" s="1">
        <v>16</v>
      </c>
      <c r="G11" s="1">
        <v>2</v>
      </c>
      <c r="H11" s="1">
        <v>31</v>
      </c>
      <c r="I11" s="73">
        <v>1</v>
      </c>
      <c r="K11" s="1" t="s">
        <v>45</v>
      </c>
      <c r="M11" s="4">
        <v>5</v>
      </c>
      <c r="N11" s="1">
        <f t="shared" si="0"/>
        <v>80</v>
      </c>
      <c r="O11" s="4">
        <v>50</v>
      </c>
      <c r="P11" s="1">
        <f t="shared" si="1"/>
        <v>1550</v>
      </c>
      <c r="Q11" s="4">
        <v>150</v>
      </c>
      <c r="R11" s="1">
        <f t="shared" si="2"/>
        <v>0</v>
      </c>
      <c r="S11" s="1">
        <f t="shared" si="3"/>
        <v>1630</v>
      </c>
      <c r="U11" s="1">
        <v>3</v>
      </c>
      <c r="V11" s="1">
        <v>3</v>
      </c>
      <c r="W11" s="1">
        <v>16</v>
      </c>
      <c r="X11" s="1">
        <v>2</v>
      </c>
      <c r="Y11" s="1">
        <v>31</v>
      </c>
      <c r="Z11" s="73">
        <v>1</v>
      </c>
      <c r="AA11" s="1">
        <v>295</v>
      </c>
    </row>
    <row r="12" spans="1:27">
      <c r="A12" s="1" t="s">
        <v>46</v>
      </c>
      <c r="B12" s="1">
        <v>300</v>
      </c>
      <c r="C12" s="14" t="s">
        <v>42</v>
      </c>
      <c r="D12" s="1">
        <v>11</v>
      </c>
      <c r="E12" s="1">
        <v>3</v>
      </c>
      <c r="F12" s="1">
        <v>16</v>
      </c>
      <c r="G12" s="1">
        <v>2</v>
      </c>
      <c r="H12" s="1">
        <v>30</v>
      </c>
      <c r="I12" s="73">
        <v>1</v>
      </c>
      <c r="K12" s="1" t="s">
        <v>47</v>
      </c>
      <c r="M12" s="4">
        <v>6</v>
      </c>
      <c r="N12" s="1">
        <f t="shared" si="0"/>
        <v>96</v>
      </c>
      <c r="O12" s="4">
        <v>65</v>
      </c>
      <c r="P12" s="1">
        <f t="shared" si="1"/>
        <v>1950</v>
      </c>
      <c r="Q12" s="4">
        <v>125</v>
      </c>
      <c r="R12" s="1">
        <f t="shared" si="2"/>
        <v>0</v>
      </c>
      <c r="S12" s="1">
        <f t="shared" si="3"/>
        <v>2046</v>
      </c>
      <c r="U12" s="1">
        <v>6</v>
      </c>
      <c r="V12" s="1">
        <v>3</v>
      </c>
      <c r="W12" s="1">
        <v>16</v>
      </c>
      <c r="X12" s="1">
        <v>2</v>
      </c>
      <c r="Y12" s="1">
        <v>30</v>
      </c>
      <c r="Z12" s="73">
        <v>1</v>
      </c>
      <c r="AA12" s="1">
        <v>290</v>
      </c>
    </row>
    <row r="13" spans="1:26">
      <c r="A13" s="1" t="s">
        <v>48</v>
      </c>
      <c r="B13" s="1">
        <v>300</v>
      </c>
      <c r="C13" s="14" t="s">
        <v>49</v>
      </c>
      <c r="D13" s="1">
        <v>15</v>
      </c>
      <c r="E13" s="1">
        <v>2</v>
      </c>
      <c r="F13" s="1">
        <v>16</v>
      </c>
      <c r="G13" s="1">
        <v>2</v>
      </c>
      <c r="H13" s="1">
        <v>30</v>
      </c>
      <c r="I13" s="1">
        <v>1</v>
      </c>
      <c r="K13" s="1" t="s">
        <v>50</v>
      </c>
      <c r="M13" s="4">
        <v>3</v>
      </c>
      <c r="N13" s="1">
        <f t="shared" si="0"/>
        <v>48</v>
      </c>
      <c r="O13" s="4">
        <v>50</v>
      </c>
      <c r="P13" s="1">
        <f t="shared" si="1"/>
        <v>1500</v>
      </c>
      <c r="Q13" s="4">
        <v>160</v>
      </c>
      <c r="R13" s="1">
        <f t="shared" si="2"/>
        <v>0</v>
      </c>
      <c r="S13" s="1">
        <f t="shared" si="3"/>
        <v>1548</v>
      </c>
      <c r="Z13" s="73"/>
    </row>
    <row r="14" spans="1:26">
      <c r="A14" s="1" t="s">
        <v>51</v>
      </c>
      <c r="B14" s="1">
        <v>300</v>
      </c>
      <c r="C14" s="14" t="s">
        <v>49</v>
      </c>
      <c r="D14" s="1">
        <v>15</v>
      </c>
      <c r="E14" s="1">
        <v>2</v>
      </c>
      <c r="F14" s="1">
        <v>16</v>
      </c>
      <c r="G14" s="1">
        <v>2</v>
      </c>
      <c r="H14" s="1">
        <v>30</v>
      </c>
      <c r="I14" s="1">
        <v>1</v>
      </c>
      <c r="K14" s="1" t="s">
        <v>52</v>
      </c>
      <c r="M14" s="4">
        <v>3</v>
      </c>
      <c r="N14" s="1">
        <f t="shared" si="0"/>
        <v>48</v>
      </c>
      <c r="O14" s="4">
        <v>50</v>
      </c>
      <c r="P14" s="1">
        <f t="shared" si="1"/>
        <v>1500</v>
      </c>
      <c r="Q14" s="4">
        <v>160</v>
      </c>
      <c r="R14" s="1">
        <f t="shared" si="2"/>
        <v>0</v>
      </c>
      <c r="S14" s="1">
        <f t="shared" si="3"/>
        <v>1548</v>
      </c>
      <c r="Z14" s="73"/>
    </row>
    <row r="15" spans="1:26">
      <c r="A15" s="1" t="s">
        <v>53</v>
      </c>
      <c r="B15" s="1">
        <v>300</v>
      </c>
      <c r="C15" s="14" t="s">
        <v>49</v>
      </c>
      <c r="D15" s="1">
        <v>16</v>
      </c>
      <c r="E15" s="1">
        <v>2</v>
      </c>
      <c r="F15" s="1">
        <v>11</v>
      </c>
      <c r="G15" s="1">
        <v>2</v>
      </c>
      <c r="H15" s="1">
        <v>31</v>
      </c>
      <c r="I15" s="1">
        <v>1</v>
      </c>
      <c r="K15" s="1" t="s">
        <v>54</v>
      </c>
      <c r="M15" s="4">
        <v>6</v>
      </c>
      <c r="N15" s="1">
        <f t="shared" si="0"/>
        <v>66</v>
      </c>
      <c r="O15" s="4">
        <v>25</v>
      </c>
      <c r="P15" s="1">
        <f t="shared" si="1"/>
        <v>775</v>
      </c>
      <c r="Q15" s="4">
        <v>180</v>
      </c>
      <c r="R15" s="1">
        <f t="shared" si="2"/>
        <v>0</v>
      </c>
      <c r="S15" s="1">
        <f t="shared" si="3"/>
        <v>841</v>
      </c>
      <c r="Z15" s="73"/>
    </row>
    <row r="16" spans="26:26">
      <c r="Z16" s="73"/>
    </row>
    <row r="17" spans="11:26">
      <c r="K17" s="1" t="s">
        <v>55</v>
      </c>
      <c r="M17" s="1" t="s">
        <v>56</v>
      </c>
      <c r="O17" s="1" t="s">
        <v>56</v>
      </c>
      <c r="Q17" s="1" t="s">
        <v>56</v>
      </c>
      <c r="S17" s="1" t="s">
        <v>57</v>
      </c>
      <c r="Z17" s="73"/>
    </row>
    <row r="18" spans="11:26">
      <c r="K18" s="1" t="s">
        <v>58</v>
      </c>
      <c r="M18" s="1">
        <v>3</v>
      </c>
      <c r="N18" s="1">
        <f>M18*N20</f>
        <v>30</v>
      </c>
      <c r="O18" s="1">
        <v>2</v>
      </c>
      <c r="P18" s="1">
        <f>O18*P20</f>
        <v>100</v>
      </c>
      <c r="Q18" s="1">
        <v>1</v>
      </c>
      <c r="R18" s="1">
        <f>Q18*R20</f>
        <v>160</v>
      </c>
      <c r="S18" s="1">
        <f>N18+P18+R18</f>
        <v>290</v>
      </c>
      <c r="Z18" s="73"/>
    </row>
    <row r="19" spans="13:26">
      <c r="M19" s="1" t="s">
        <v>59</v>
      </c>
      <c r="O19" s="1" t="s">
        <v>59</v>
      </c>
      <c r="Q19" s="1" t="s">
        <v>59</v>
      </c>
      <c r="Z19" s="73"/>
    </row>
    <row r="20" spans="11:26">
      <c r="K20" s="1" t="s">
        <v>60</v>
      </c>
      <c r="M20" s="1">
        <v>6</v>
      </c>
      <c r="N20" s="1">
        <v>10</v>
      </c>
      <c r="O20" s="1">
        <v>16</v>
      </c>
      <c r="P20" s="1">
        <v>50</v>
      </c>
      <c r="Q20" s="1">
        <v>30</v>
      </c>
      <c r="R20" s="1">
        <v>160</v>
      </c>
      <c r="Z20" s="73"/>
    </row>
    <row r="21" spans="11:26">
      <c r="K21" s="1" t="s">
        <v>61</v>
      </c>
      <c r="M21" s="1">
        <f>M20</f>
        <v>6</v>
      </c>
      <c r="N21" s="1">
        <f>M18</f>
        <v>3</v>
      </c>
      <c r="O21" s="1">
        <f>O20</f>
        <v>16</v>
      </c>
      <c r="P21" s="1">
        <f>O18</f>
        <v>2</v>
      </c>
      <c r="Q21" s="1">
        <f>Q20</f>
        <v>30</v>
      </c>
      <c r="R21" s="1">
        <f>Q18</f>
        <v>1</v>
      </c>
      <c r="S21" s="1">
        <f>S18</f>
        <v>290</v>
      </c>
      <c r="Z21" s="73"/>
    </row>
    <row r="22" spans="26:26">
      <c r="Z22" s="73"/>
    </row>
    <row r="23" spans="11:26">
      <c r="K23" s="1" t="s">
        <v>62</v>
      </c>
      <c r="L23" s="1" t="s">
        <v>63</v>
      </c>
      <c r="M23" s="1" t="s">
        <v>64</v>
      </c>
      <c r="N23" s="1" t="s">
        <v>63</v>
      </c>
      <c r="O23" s="1" t="s">
        <v>65</v>
      </c>
      <c r="P23" s="1" t="s">
        <v>63</v>
      </c>
      <c r="Q23" s="1" t="s">
        <v>66</v>
      </c>
      <c r="R23" s="1" t="s">
        <v>63</v>
      </c>
      <c r="Z23" s="73"/>
    </row>
    <row r="24" spans="11:26">
      <c r="K24" s="1">
        <v>1</v>
      </c>
      <c r="L24" s="1">
        <v>2</v>
      </c>
      <c r="M24" s="4">
        <v>7</v>
      </c>
      <c r="N24" s="1">
        <v>12</v>
      </c>
      <c r="O24" s="1">
        <v>23</v>
      </c>
      <c r="P24" s="1">
        <v>80</v>
      </c>
      <c r="Q24" s="4">
        <v>26</v>
      </c>
      <c r="R24" s="1">
        <v>100</v>
      </c>
      <c r="Z24" s="73"/>
    </row>
    <row r="25" spans="11:26">
      <c r="K25" s="4">
        <v>2</v>
      </c>
      <c r="L25" s="1">
        <v>3</v>
      </c>
      <c r="M25" s="1">
        <v>8</v>
      </c>
      <c r="N25" s="1">
        <v>15</v>
      </c>
      <c r="O25" s="1">
        <v>24</v>
      </c>
      <c r="P25" s="1">
        <v>85</v>
      </c>
      <c r="Q25" s="4">
        <v>27</v>
      </c>
      <c r="R25" s="1">
        <v>120</v>
      </c>
      <c r="Z25" s="73"/>
    </row>
    <row r="26" spans="11:26">
      <c r="K26" s="1">
        <v>3</v>
      </c>
      <c r="L26" s="1">
        <v>5</v>
      </c>
      <c r="M26" s="1">
        <v>9</v>
      </c>
      <c r="N26" s="1">
        <v>18</v>
      </c>
      <c r="O26" s="1">
        <v>25</v>
      </c>
      <c r="P26" s="1">
        <v>90</v>
      </c>
      <c r="Q26" s="4">
        <v>28</v>
      </c>
      <c r="R26" s="1">
        <v>125</v>
      </c>
      <c r="Z26" s="73"/>
    </row>
    <row r="27" spans="11:26">
      <c r="K27" s="1">
        <v>4</v>
      </c>
      <c r="L27" s="1">
        <v>6</v>
      </c>
      <c r="M27" s="1">
        <v>10</v>
      </c>
      <c r="N27" s="1">
        <v>20</v>
      </c>
      <c r="Q27" s="4">
        <v>29</v>
      </c>
      <c r="R27" s="1">
        <v>150</v>
      </c>
      <c r="Z27" s="73"/>
    </row>
    <row r="28" spans="11:26">
      <c r="K28" s="4">
        <v>5</v>
      </c>
      <c r="L28" s="1">
        <v>8</v>
      </c>
      <c r="M28" s="1">
        <v>11</v>
      </c>
      <c r="N28" s="1">
        <v>25</v>
      </c>
      <c r="Q28" s="1">
        <v>30</v>
      </c>
      <c r="R28" s="1">
        <v>160</v>
      </c>
      <c r="Z28" s="73"/>
    </row>
    <row r="29" spans="11:26">
      <c r="K29" s="1">
        <v>6</v>
      </c>
      <c r="L29" s="1">
        <v>10</v>
      </c>
      <c r="M29" s="1">
        <v>12</v>
      </c>
      <c r="N29" s="1">
        <v>30</v>
      </c>
      <c r="Q29" s="1">
        <v>31</v>
      </c>
      <c r="R29" s="1">
        <v>180</v>
      </c>
      <c r="Z29" s="73"/>
    </row>
    <row r="30" spans="13:26">
      <c r="M30" s="1">
        <v>13</v>
      </c>
      <c r="N30" s="1">
        <v>35</v>
      </c>
      <c r="Q30" s="1">
        <v>32</v>
      </c>
      <c r="R30" s="1">
        <v>200</v>
      </c>
      <c r="Z30" s="73"/>
    </row>
    <row r="31" spans="13:26">
      <c r="M31" s="1">
        <v>14</v>
      </c>
      <c r="N31" s="1">
        <v>40</v>
      </c>
      <c r="Q31" s="1">
        <v>33</v>
      </c>
      <c r="R31" s="1">
        <v>220</v>
      </c>
      <c r="Z31" s="73"/>
    </row>
    <row r="32" spans="13:26">
      <c r="M32" s="4">
        <v>15</v>
      </c>
      <c r="N32" s="1">
        <v>45</v>
      </c>
      <c r="Q32" s="1">
        <v>34</v>
      </c>
      <c r="R32" s="1">
        <v>250</v>
      </c>
      <c r="Z32" s="73"/>
    </row>
    <row r="33" spans="13:26">
      <c r="M33" s="1">
        <v>16</v>
      </c>
      <c r="N33" s="1">
        <v>50</v>
      </c>
      <c r="Z33" s="73"/>
    </row>
    <row r="34" spans="13:26">
      <c r="M34" s="4">
        <v>17</v>
      </c>
      <c r="N34" s="1">
        <v>55</v>
      </c>
      <c r="Z34" s="73"/>
    </row>
    <row r="35" spans="13:26">
      <c r="M35" s="4">
        <v>18</v>
      </c>
      <c r="N35" s="1">
        <v>60</v>
      </c>
      <c r="Z35" s="73"/>
    </row>
    <row r="36" spans="13:26">
      <c r="M36" s="4">
        <v>19</v>
      </c>
      <c r="N36" s="1">
        <v>65</v>
      </c>
      <c r="Z36" s="73"/>
    </row>
    <row r="37" spans="13:26">
      <c r="M37" s="1">
        <v>20</v>
      </c>
      <c r="N37" s="1">
        <v>70</v>
      </c>
      <c r="Z37" s="73"/>
    </row>
    <row r="38" spans="13:26">
      <c r="M38" s="1">
        <v>21</v>
      </c>
      <c r="N38" s="1">
        <v>75</v>
      </c>
      <c r="Z38" s="73"/>
    </row>
  </sheetData>
  <conditionalFormatting sqref="M20">
    <cfRule type="containsText" dxfId="0" priority="5" operator="between" text=" ">
      <formula>NOT(ISERROR(SEARCH(" ",M20)))</formula>
    </cfRule>
  </conditionalFormatting>
  <conditionalFormatting sqref="N20">
    <cfRule type="containsText" dxfId="0" priority="4" operator="between" text=" ">
      <formula>NOT(ISERROR(SEARCH(" ",N20)))</formula>
    </cfRule>
  </conditionalFormatting>
  <conditionalFormatting sqref="O20:P20">
    <cfRule type="containsText" dxfId="0" priority="3" operator="between" text=" ">
      <formula>NOT(ISERROR(SEARCH(" ",O20)))</formula>
    </cfRule>
  </conditionalFormatting>
  <conditionalFormatting sqref="Q20:R20">
    <cfRule type="containsText" dxfId="0" priority="2" operator="between" text=" ">
      <formula>NOT(ISERROR(SEARCH(" ",Q20)))</formula>
    </cfRule>
  </conditionalFormatting>
  <conditionalFormatting sqref="M21:N21">
    <cfRule type="containsText" dxfId="0" priority="7" operator="between" text=" ">
      <formula>NOT(ISERROR(SEARCH(" ",M21)))</formula>
    </cfRule>
  </conditionalFormatting>
  <conditionalFormatting sqref="O21:Q21">
    <cfRule type="containsText" dxfId="0" priority="6" operator="between" text=" ">
      <formula>NOT(ISERROR(SEARCH(" ",O21)))</formula>
    </cfRule>
  </conditionalFormatting>
  <conditionalFormatting sqref="R21">
    <cfRule type="containsText" dxfId="0" priority="8" operator="between" text=" ">
      <formula>NOT(ISERROR(SEARCH(" ",R21)))</formula>
    </cfRule>
  </conditionalFormatting>
  <conditionalFormatting sqref="M23:N23">
    <cfRule type="containsText" dxfId="0" priority="9" operator="between" text=" ">
      <formula>NOT(ISERROR(SEARCH(" ",M23)))</formula>
    </cfRule>
  </conditionalFormatting>
  <conditionalFormatting sqref="K39:K1048576">
    <cfRule type="containsText" dxfId="1" priority="19" operator="between" text="高级">
      <formula>NOT(ISERROR(SEARCH("高级",K39)))</formula>
    </cfRule>
    <cfRule type="containsText" dxfId="2" priority="20" operator="between" text="中级">
      <formula>NOT(ISERROR(SEARCH("中级",K39)))</formula>
    </cfRule>
    <cfRule type="containsText" dxfId="3" priority="21" operator="between" text="初级">
      <formula>NOT(ISERROR(SEARCH("初级",K39)))</formula>
    </cfRule>
    <cfRule type="containsText" dxfId="4" priority="22" operator="between" text="新手">
      <formula>NOT(ISERROR(SEARCH("新手",K39)))</formula>
    </cfRule>
  </conditionalFormatting>
  <conditionalFormatting sqref="$A39:$XFD1048576 J5:J15 A16:J38 AB5:XFD38">
    <cfRule type="containsText" dxfId="0" priority="18" operator="between" text=" ">
      <formula>NOT(ISERROR(SEARCH(" ",A5)))</formula>
    </cfRule>
  </conditionalFormatting>
  <conditionalFormatting sqref="A5:C5 C6:C12 C13:I15 A6:B15">
    <cfRule type="containsText" dxfId="0" priority="17" operator="between" text=" ">
      <formula>NOT(ISERROR(SEARCH(" ",A5)))</formula>
    </cfRule>
  </conditionalFormatting>
  <conditionalFormatting sqref="D5:I12">
    <cfRule type="containsText" dxfId="0" priority="1" operator="between" text=" ">
      <formula>NOT(ISERROR(SEARCH(" ",D5)))</formula>
    </cfRule>
  </conditionalFormatting>
  <conditionalFormatting sqref="K5:K18 K22 L19:L21">
    <cfRule type="containsText" dxfId="1" priority="13" operator="between" text="高级">
      <formula>NOT(ISERROR(SEARCH("高级",K5)))</formula>
    </cfRule>
    <cfRule type="containsText" dxfId="2" priority="14" operator="between" text="中级">
      <formula>NOT(ISERROR(SEARCH("中级",K5)))</formula>
    </cfRule>
    <cfRule type="containsText" dxfId="3" priority="15" operator="between" text="初级">
      <formula>NOT(ISERROR(SEARCH("初级",K5)))</formula>
    </cfRule>
    <cfRule type="containsText" dxfId="4" priority="16" operator="between" text="新手">
      <formula>NOT(ISERROR(SEARCH("新手",K5)))</formula>
    </cfRule>
  </conditionalFormatting>
  <conditionalFormatting sqref="S5:AA15 K23:L23 K5:L15 Q16:AA16 U23:AA38 L30:L38 K24:K29 N33:R38 M24:M38 O23:R28 O29:P29 N30:P32 Q29:R32 K16:M16 K22:M22 Q22:AA22 K17:K18 S20:AA21 M17:AA18 N19:AA19 K19:L21">
    <cfRule type="containsText" dxfId="0" priority="12" operator="between" text=" ">
      <formula>NOT(ISERROR(SEARCH(" ",K5)))</formula>
    </cfRule>
  </conditionalFormatting>
  <conditionalFormatting sqref="M5:R15">
    <cfRule type="containsText" dxfId="0" priority="10" operator="between" text=" ">
      <formula>NOT(ISERROR(SEARCH(" ",M5)))</formula>
    </cfRule>
  </conditionalFormatting>
  <conditionalFormatting sqref="N16:P16 L24:L29 N24:N29 N22:P22">
    <cfRule type="containsText" dxfId="0" priority="11" operator="between" text=" ">
      <formula>NOT(ISERROR(SEARCH(" ",L16)))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87"/>
  <sheetViews>
    <sheetView tabSelected="1" workbookViewId="0">
      <selection activeCell="P20" sqref="P20"/>
    </sheetView>
  </sheetViews>
  <sheetFormatPr defaultColWidth="9" defaultRowHeight="15.6"/>
  <cols>
    <col min="1" max="1" width="13.6666666666667" style="1" customWidth="1"/>
    <col min="2" max="2" width="12.8888888888889" style="1" customWidth="1"/>
    <col min="3" max="3" width="20" style="1" customWidth="1"/>
    <col min="4" max="6" width="12.3333333333333" style="1" customWidth="1"/>
    <col min="7" max="8" width="13.8888888888889" style="1" customWidth="1"/>
    <col min="9" max="9" width="9" style="1"/>
    <col min="10" max="12" width="6.55555555555556" style="1" customWidth="1"/>
    <col min="13" max="13" width="9" style="1"/>
    <col min="14" max="14" width="8" style="1" customWidth="1"/>
    <col min="15" max="15" width="6.66666666666667" style="1" customWidth="1"/>
    <col min="16" max="16" width="8.66666666666667" style="1" customWidth="1"/>
    <col min="17" max="17" width="6.55555555555556" style="1" customWidth="1"/>
    <col min="18" max="18" width="9.88888888888889" style="1" customWidth="1"/>
    <col min="19" max="19" width="7.22222222222222" style="1" customWidth="1"/>
    <col min="20" max="20" width="9" style="1" customWidth="1"/>
    <col min="21" max="21" width="9" style="1"/>
    <col min="22" max="22" width="10.8888888888889" style="1" customWidth="1"/>
    <col min="23" max="23" width="7.44444444444444" style="1" customWidth="1"/>
    <col min="24" max="24" width="11.6666666666667" style="1" customWidth="1"/>
    <col min="25" max="26" width="8.88888888888889" style="1" customWidth="1"/>
    <col min="27" max="16384" width="9" style="1"/>
  </cols>
  <sheetData>
    <row r="1" ht="15" spans="1:8">
      <c r="A1" s="6" t="s">
        <v>0</v>
      </c>
      <c r="B1" s="6" t="s">
        <v>0</v>
      </c>
      <c r="C1" s="6" t="s">
        <v>0</v>
      </c>
      <c r="D1" s="7" t="s">
        <v>0</v>
      </c>
      <c r="E1" s="8" t="s">
        <v>0</v>
      </c>
      <c r="F1" s="7" t="s">
        <v>0</v>
      </c>
      <c r="G1" s="9" t="s">
        <v>67</v>
      </c>
      <c r="H1" s="9" t="s">
        <v>67</v>
      </c>
    </row>
    <row r="2" spans="1:44">
      <c r="A2" s="6" t="s">
        <v>1</v>
      </c>
      <c r="B2" s="6" t="s">
        <v>1</v>
      </c>
      <c r="C2" s="6" t="s">
        <v>1</v>
      </c>
      <c r="D2" s="7" t="s">
        <v>1</v>
      </c>
      <c r="E2" s="8" t="s">
        <v>1</v>
      </c>
      <c r="F2" s="7" t="s">
        <v>1</v>
      </c>
      <c r="G2" s="9" t="s">
        <v>1</v>
      </c>
      <c r="H2" s="9" t="s">
        <v>1</v>
      </c>
      <c r="AD2" s="1" t="s">
        <v>55</v>
      </c>
      <c r="AF2" s="1" t="s">
        <v>56</v>
      </c>
      <c r="AG2" s="1" t="s">
        <v>68</v>
      </c>
      <c r="AH2" s="1" t="s">
        <v>56</v>
      </c>
      <c r="AI2" s="1" t="s">
        <v>68</v>
      </c>
      <c r="AJ2" s="1" t="s">
        <v>56</v>
      </c>
      <c r="AK2" s="1" t="s">
        <v>68</v>
      </c>
      <c r="AL2" s="1" t="s">
        <v>57</v>
      </c>
      <c r="AN2" s="1">
        <v>26</v>
      </c>
      <c r="AO2" s="1">
        <v>15</v>
      </c>
      <c r="AP2" s="1">
        <v>2</v>
      </c>
      <c r="AR2" s="1">
        <v>148</v>
      </c>
    </row>
    <row r="3" spans="1:44">
      <c r="A3" s="6" t="s">
        <v>69</v>
      </c>
      <c r="B3" s="6" t="s">
        <v>5</v>
      </c>
      <c r="C3" s="6" t="s">
        <v>70</v>
      </c>
      <c r="D3" s="7" t="s">
        <v>7</v>
      </c>
      <c r="E3" s="8" t="s">
        <v>9</v>
      </c>
      <c r="F3" s="7" t="s">
        <v>11</v>
      </c>
      <c r="G3" s="9" t="s">
        <v>71</v>
      </c>
      <c r="H3" s="9" t="s">
        <v>72</v>
      </c>
      <c r="J3" s="15" t="s">
        <v>73</v>
      </c>
      <c r="K3" s="15"/>
      <c r="L3" s="15"/>
      <c r="AD3" s="1" t="s">
        <v>58</v>
      </c>
      <c r="AF3" s="1">
        <v>1</v>
      </c>
      <c r="AG3" s="1">
        <f>AF3*AG5</f>
        <v>180</v>
      </c>
      <c r="AH3" s="1">
        <v>1</v>
      </c>
      <c r="AI3" s="1">
        <f>AH3*AI5</f>
        <v>90</v>
      </c>
      <c r="AJ3" s="1">
        <v>1</v>
      </c>
      <c r="AK3" s="1">
        <f>AJ3*AK5</f>
        <v>50</v>
      </c>
      <c r="AL3" s="1">
        <f>AG3+AI3+AK3</f>
        <v>320</v>
      </c>
      <c r="AN3" s="1">
        <v>27</v>
      </c>
      <c r="AO3" s="1">
        <v>17</v>
      </c>
      <c r="AP3" s="1">
        <v>2</v>
      </c>
      <c r="AR3" s="1">
        <v>178</v>
      </c>
    </row>
    <row r="4" ht="45" spans="1:44">
      <c r="A4" s="10" t="s">
        <v>74</v>
      </c>
      <c r="B4" s="10" t="s">
        <v>14</v>
      </c>
      <c r="C4" s="10" t="s">
        <v>75</v>
      </c>
      <c r="D4" s="11" t="s">
        <v>76</v>
      </c>
      <c r="E4" s="12" t="s">
        <v>77</v>
      </c>
      <c r="F4" s="11" t="s">
        <v>78</v>
      </c>
      <c r="G4" s="13" t="s">
        <v>79</v>
      </c>
      <c r="H4" s="13" t="s">
        <v>80</v>
      </c>
      <c r="J4" s="16" t="s">
        <v>81</v>
      </c>
      <c r="K4" s="16" t="s">
        <v>82</v>
      </c>
      <c r="L4" s="16" t="s">
        <v>83</v>
      </c>
      <c r="M4" s="15"/>
      <c r="N4" s="17"/>
      <c r="O4" s="18" t="s">
        <v>84</v>
      </c>
      <c r="P4" s="18" t="s">
        <v>85</v>
      </c>
      <c r="Q4" s="39" t="s">
        <v>86</v>
      </c>
      <c r="R4" s="39" t="s">
        <v>87</v>
      </c>
      <c r="S4" s="40" t="s">
        <v>88</v>
      </c>
      <c r="T4" s="40" t="s">
        <v>89</v>
      </c>
      <c r="U4" s="41" t="s">
        <v>90</v>
      </c>
      <c r="V4" s="41" t="s">
        <v>91</v>
      </c>
      <c r="W4" s="42" t="s">
        <v>92</v>
      </c>
      <c r="X4" s="43"/>
      <c r="Y4" s="43" t="s">
        <v>93</v>
      </c>
      <c r="Z4" s="53" t="s">
        <v>94</v>
      </c>
      <c r="AA4" s="1" t="s">
        <v>95</v>
      </c>
      <c r="AF4" s="1" t="s">
        <v>59</v>
      </c>
      <c r="AH4" s="1" t="s">
        <v>59</v>
      </c>
      <c r="AJ4" s="1" t="s">
        <v>59</v>
      </c>
      <c r="AN4" s="1">
        <v>29</v>
      </c>
      <c r="AO4" s="1">
        <v>19</v>
      </c>
      <c r="AP4" s="1">
        <v>2</v>
      </c>
      <c r="AR4" s="1">
        <v>218</v>
      </c>
    </row>
    <row r="5" ht="16.2" spans="1:44">
      <c r="A5" s="1">
        <v>7101</v>
      </c>
      <c r="B5" s="1">
        <v>95</v>
      </c>
      <c r="C5" s="14" t="s">
        <v>96</v>
      </c>
      <c r="D5" s="1">
        <v>33</v>
      </c>
      <c r="E5" s="1">
        <v>13</v>
      </c>
      <c r="F5" s="1">
        <v>16</v>
      </c>
      <c r="G5" s="1">
        <f>J5</f>
        <v>101</v>
      </c>
      <c r="H5" s="1">
        <f>K5</f>
        <v>499</v>
      </c>
      <c r="J5" s="4">
        <v>101</v>
      </c>
      <c r="K5" s="4">
        <v>499</v>
      </c>
      <c r="L5" s="4">
        <f>SUM(J5:K5)/2</f>
        <v>300</v>
      </c>
      <c r="N5" s="19" t="s">
        <v>97</v>
      </c>
      <c r="O5" s="20">
        <v>500</v>
      </c>
      <c r="P5" s="20">
        <v>1</v>
      </c>
      <c r="Q5" s="20">
        <v>500</v>
      </c>
      <c r="R5" s="20">
        <v>2</v>
      </c>
      <c r="S5" s="20">
        <v>500</v>
      </c>
      <c r="T5" s="20">
        <v>3</v>
      </c>
      <c r="U5" s="44">
        <v>1</v>
      </c>
      <c r="V5" s="45">
        <v>1</v>
      </c>
      <c r="W5" s="46">
        <f>(O5*P5+Q5*R5+S5*T5)*U5*V5*$AA$5+SUM($L$5:$L$12)</f>
        <v>31050</v>
      </c>
      <c r="Y5" s="54">
        <v>18</v>
      </c>
      <c r="Z5" s="55">
        <f>Y5/(1/6)</f>
        <v>108</v>
      </c>
      <c r="AA5" s="14">
        <f>'[1]全局参数|GlobalPar'!$B$12/10000</f>
        <v>10</v>
      </c>
      <c r="AD5" s="1" t="s">
        <v>60</v>
      </c>
      <c r="AF5" s="1">
        <v>31</v>
      </c>
      <c r="AG5" s="1">
        <v>180</v>
      </c>
      <c r="AH5" s="1">
        <v>25</v>
      </c>
      <c r="AI5" s="1">
        <v>90</v>
      </c>
      <c r="AJ5" s="1">
        <v>16</v>
      </c>
      <c r="AK5" s="1">
        <v>50</v>
      </c>
      <c r="AN5" s="1">
        <v>28</v>
      </c>
      <c r="AO5" s="1">
        <v>18</v>
      </c>
      <c r="AP5" s="1">
        <v>7</v>
      </c>
      <c r="AR5" s="1">
        <v>202</v>
      </c>
    </row>
    <row r="6" spans="1:44">
      <c r="A6" s="1">
        <v>7102</v>
      </c>
      <c r="B6" s="1">
        <v>95</v>
      </c>
      <c r="C6" s="14" t="s">
        <v>96</v>
      </c>
      <c r="D6" s="1">
        <v>28</v>
      </c>
      <c r="E6" s="1">
        <v>19</v>
      </c>
      <c r="F6" s="1">
        <v>17</v>
      </c>
      <c r="G6" s="1">
        <f>G5</f>
        <v>101</v>
      </c>
      <c r="H6" s="1">
        <f>H5</f>
        <v>499</v>
      </c>
      <c r="N6" s="19" t="s">
        <v>98</v>
      </c>
      <c r="O6" s="20">
        <f t="shared" ref="O6:T8" si="0">O5</f>
        <v>500</v>
      </c>
      <c r="P6" s="20">
        <f t="shared" si="0"/>
        <v>1</v>
      </c>
      <c r="Q6" s="20">
        <f t="shared" si="0"/>
        <v>500</v>
      </c>
      <c r="R6" s="20">
        <f t="shared" si="0"/>
        <v>2</v>
      </c>
      <c r="S6" s="20">
        <f t="shared" si="0"/>
        <v>500</v>
      </c>
      <c r="T6" s="20">
        <f t="shared" si="0"/>
        <v>3</v>
      </c>
      <c r="U6" s="44">
        <v>0.8</v>
      </c>
      <c r="V6" s="45">
        <v>2</v>
      </c>
      <c r="W6" s="47">
        <f>(O6*P6+Q6*R6+S6*T6)*U6*V6*$AA$5+SUM($L$5:$L$12)</f>
        <v>49050</v>
      </c>
      <c r="Y6" s="56"/>
      <c r="AD6" s="1" t="s">
        <v>61</v>
      </c>
      <c r="AF6" s="1">
        <f>AF5</f>
        <v>31</v>
      </c>
      <c r="AH6" s="1">
        <f>AH5</f>
        <v>25</v>
      </c>
      <c r="AJ6" s="1">
        <f>AJ5</f>
        <v>16</v>
      </c>
      <c r="AL6" s="1">
        <f>AL3</f>
        <v>320</v>
      </c>
      <c r="AN6" s="1">
        <v>26</v>
      </c>
      <c r="AO6" s="1">
        <v>17</v>
      </c>
      <c r="AP6" s="1">
        <v>18</v>
      </c>
      <c r="AR6" s="1">
        <v>215</v>
      </c>
    </row>
    <row r="7" spans="1:44">
      <c r="A7" s="1">
        <v>7103</v>
      </c>
      <c r="B7" s="1">
        <v>95</v>
      </c>
      <c r="C7" s="14" t="s">
        <v>96</v>
      </c>
      <c r="D7" s="1">
        <v>26</v>
      </c>
      <c r="E7" s="1">
        <v>18</v>
      </c>
      <c r="F7" s="1">
        <v>17</v>
      </c>
      <c r="G7" s="1">
        <f>G6</f>
        <v>101</v>
      </c>
      <c r="H7" s="1">
        <f>H6</f>
        <v>499</v>
      </c>
      <c r="N7" s="19" t="s">
        <v>99</v>
      </c>
      <c r="O7" s="20">
        <f t="shared" si="0"/>
        <v>500</v>
      </c>
      <c r="P7" s="20">
        <f t="shared" si="0"/>
        <v>1</v>
      </c>
      <c r="Q7" s="20">
        <f t="shared" si="0"/>
        <v>500</v>
      </c>
      <c r="R7" s="20">
        <f t="shared" si="0"/>
        <v>2</v>
      </c>
      <c r="S7" s="20">
        <f t="shared" si="0"/>
        <v>500</v>
      </c>
      <c r="T7" s="20">
        <f t="shared" si="0"/>
        <v>3</v>
      </c>
      <c r="U7" s="44">
        <v>0.6</v>
      </c>
      <c r="V7" s="45">
        <v>3</v>
      </c>
      <c r="W7" s="47">
        <f>(O7*P7+Q7*R7+S7*T7)*U7*V7*$AA$5+SUM($L$5:$L$12)</f>
        <v>55050</v>
      </c>
      <c r="Y7" s="57" t="s">
        <v>100</v>
      </c>
      <c r="Z7" s="58" t="s">
        <v>101</v>
      </c>
      <c r="AA7" s="59" t="s">
        <v>102</v>
      </c>
      <c r="AN7" s="1">
        <v>31</v>
      </c>
      <c r="AO7" s="1">
        <v>16</v>
      </c>
      <c r="AP7" s="1">
        <v>6</v>
      </c>
      <c r="AR7" s="1">
        <v>240</v>
      </c>
    </row>
    <row r="8" spans="1:44">
      <c r="A8" s="1">
        <v>7201</v>
      </c>
      <c r="B8" s="1">
        <v>95</v>
      </c>
      <c r="C8" s="14" t="s">
        <v>103</v>
      </c>
      <c r="D8" s="1">
        <v>31</v>
      </c>
      <c r="E8" s="1">
        <v>25</v>
      </c>
      <c r="F8" s="1">
        <v>24</v>
      </c>
      <c r="G8" s="1">
        <f>J8</f>
        <v>501</v>
      </c>
      <c r="H8" s="1">
        <f>K8</f>
        <v>999</v>
      </c>
      <c r="J8" s="4">
        <v>501</v>
      </c>
      <c r="K8" s="4">
        <v>999</v>
      </c>
      <c r="L8" s="4">
        <f>SUM(J8:K8)/2</f>
        <v>750</v>
      </c>
      <c r="N8" s="21" t="s">
        <v>104</v>
      </c>
      <c r="O8" s="22">
        <f t="shared" si="0"/>
        <v>500</v>
      </c>
      <c r="P8" s="22">
        <f t="shared" si="0"/>
        <v>1</v>
      </c>
      <c r="Q8" s="22">
        <f t="shared" si="0"/>
        <v>500</v>
      </c>
      <c r="R8" s="22">
        <f t="shared" si="0"/>
        <v>2</v>
      </c>
      <c r="S8" s="22">
        <f t="shared" si="0"/>
        <v>500</v>
      </c>
      <c r="T8" s="22">
        <f t="shared" si="0"/>
        <v>3</v>
      </c>
      <c r="U8" s="48">
        <v>0.5</v>
      </c>
      <c r="V8" s="49">
        <v>4</v>
      </c>
      <c r="W8" s="50">
        <f>(O8*P8+Q8*R8+S8*T8)*U8*V8*$AA$5+SUM($L$5:$L$12)</f>
        <v>61050</v>
      </c>
      <c r="Y8" s="60" t="s">
        <v>105</v>
      </c>
      <c r="Z8" s="61">
        <v>4500</v>
      </c>
      <c r="AA8" s="62" t="s">
        <v>106</v>
      </c>
      <c r="AD8" s="1" t="s">
        <v>62</v>
      </c>
      <c r="AE8" s="1" t="s">
        <v>63</v>
      </c>
      <c r="AF8" s="1" t="s">
        <v>64</v>
      </c>
      <c r="AG8" s="1" t="s">
        <v>63</v>
      </c>
      <c r="AH8" s="1" t="s">
        <v>65</v>
      </c>
      <c r="AI8" s="1" t="s">
        <v>63</v>
      </c>
      <c r="AJ8" s="1" t="s">
        <v>66</v>
      </c>
      <c r="AK8" s="1" t="s">
        <v>63</v>
      </c>
      <c r="AN8" s="1">
        <v>33</v>
      </c>
      <c r="AO8" s="1">
        <v>24</v>
      </c>
      <c r="AP8" s="1">
        <v>3</v>
      </c>
      <c r="AR8" s="1">
        <v>310</v>
      </c>
    </row>
    <row r="9" spans="1:44">
      <c r="A9" s="1">
        <v>7202</v>
      </c>
      <c r="B9" s="1">
        <v>95</v>
      </c>
      <c r="C9" s="14" t="s">
        <v>103</v>
      </c>
      <c r="D9" s="1">
        <v>33</v>
      </c>
      <c r="E9" s="1">
        <v>24</v>
      </c>
      <c r="F9" s="1">
        <v>16</v>
      </c>
      <c r="G9" s="1">
        <f>G8</f>
        <v>501</v>
      </c>
      <c r="H9" s="1">
        <f>H8</f>
        <v>999</v>
      </c>
      <c r="Y9" s="60" t="s">
        <v>107</v>
      </c>
      <c r="Z9" s="61">
        <v>5000</v>
      </c>
      <c r="AA9" s="62" t="s">
        <v>108</v>
      </c>
      <c r="AD9" s="63">
        <v>1</v>
      </c>
      <c r="AE9" s="63">
        <v>2</v>
      </c>
      <c r="AF9" s="63">
        <v>13</v>
      </c>
      <c r="AG9" s="63">
        <v>18</v>
      </c>
      <c r="AH9" s="63">
        <v>20</v>
      </c>
      <c r="AI9" s="63">
        <v>50</v>
      </c>
      <c r="AJ9" s="63">
        <v>26</v>
      </c>
      <c r="AK9" s="63">
        <v>75</v>
      </c>
      <c r="AN9" s="1">
        <v>31</v>
      </c>
      <c r="AO9" s="1">
        <v>25</v>
      </c>
      <c r="AP9" s="1">
        <v>6</v>
      </c>
      <c r="AR9" s="1">
        <v>280</v>
      </c>
    </row>
    <row r="10" ht="26.4" spans="1:37">
      <c r="A10" s="1">
        <v>7203</v>
      </c>
      <c r="B10" s="1">
        <v>95</v>
      </c>
      <c r="C10" s="14" t="s">
        <v>103</v>
      </c>
      <c r="D10" s="1">
        <v>31</v>
      </c>
      <c r="E10" s="1">
        <v>25</v>
      </c>
      <c r="F10" s="1">
        <v>16</v>
      </c>
      <c r="G10" s="1">
        <f>G9</f>
        <v>501</v>
      </c>
      <c r="H10" s="1">
        <f>H9</f>
        <v>999</v>
      </c>
      <c r="O10" s="23" t="s">
        <v>109</v>
      </c>
      <c r="P10" s="24" t="s">
        <v>110</v>
      </c>
      <c r="Q10" s="24" t="s">
        <v>111</v>
      </c>
      <c r="R10" s="24" t="s">
        <v>112</v>
      </c>
      <c r="S10" s="24" t="s">
        <v>113</v>
      </c>
      <c r="T10" s="23" t="s">
        <v>114</v>
      </c>
      <c r="U10" s="23" t="s">
        <v>115</v>
      </c>
      <c r="V10" s="23" t="s">
        <v>116</v>
      </c>
      <c r="Y10" s="64" t="s">
        <v>117</v>
      </c>
      <c r="Z10" s="65">
        <v>6000</v>
      </c>
      <c r="AA10" s="66" t="s">
        <v>118</v>
      </c>
      <c r="AD10" s="63">
        <v>2</v>
      </c>
      <c r="AE10" s="63">
        <v>2</v>
      </c>
      <c r="AF10" s="63">
        <v>14</v>
      </c>
      <c r="AG10" s="63">
        <v>20</v>
      </c>
      <c r="AH10" s="63">
        <v>21</v>
      </c>
      <c r="AI10" s="63">
        <v>50</v>
      </c>
      <c r="AJ10" s="63">
        <v>27</v>
      </c>
      <c r="AK10" s="63">
        <v>75</v>
      </c>
    </row>
    <row r="11" spans="14:37">
      <c r="N11" s="25" t="s">
        <v>105</v>
      </c>
      <c r="O11" s="1">
        <v>1</v>
      </c>
      <c r="P11" s="4">
        <v>0</v>
      </c>
      <c r="Q11" s="51">
        <f>VLOOKUP(P11+1,IF({1,0},$V$5:$V$8,$U$5:$U$8),2,0)</f>
        <v>1</v>
      </c>
      <c r="R11" s="1">
        <f>P11+1</f>
        <v>1</v>
      </c>
      <c r="S11" s="4">
        <v>0</v>
      </c>
      <c r="T11" s="1">
        <f>S11*$Z$5</f>
        <v>0</v>
      </c>
      <c r="U11" s="1">
        <f>500-T11</f>
        <v>500</v>
      </c>
      <c r="V11" s="14">
        <f>(T11*Q11*R11+U11)*O11*$AA$5</f>
        <v>5000</v>
      </c>
      <c r="AD11" s="63">
        <v>3</v>
      </c>
      <c r="AE11" s="63">
        <v>3</v>
      </c>
      <c r="AF11" s="63">
        <v>15</v>
      </c>
      <c r="AG11" s="63">
        <v>25</v>
      </c>
      <c r="AH11" s="67">
        <v>22</v>
      </c>
      <c r="AI11" s="67">
        <v>75</v>
      </c>
      <c r="AJ11" s="63">
        <v>28</v>
      </c>
      <c r="AK11" s="63">
        <v>100</v>
      </c>
    </row>
    <row r="12" spans="14:37">
      <c r="N12" s="25" t="s">
        <v>107</v>
      </c>
      <c r="O12" s="1">
        <v>2</v>
      </c>
      <c r="P12" s="4">
        <v>0</v>
      </c>
      <c r="Q12" s="51">
        <f>VLOOKUP(P12+1,IF({1,0},$V$5:$V$8,$U$5:$U$8),2,0)</f>
        <v>1</v>
      </c>
      <c r="R12" s="1">
        <f t="shared" ref="R12:R13" si="1">P12+1</f>
        <v>1</v>
      </c>
      <c r="S12" s="4">
        <f>5-S13</f>
        <v>0.37037037037037</v>
      </c>
      <c r="T12" s="1">
        <f t="shared" ref="T12:T13" si="2">S12*$Z$5</f>
        <v>40</v>
      </c>
      <c r="U12" s="1">
        <f t="shared" ref="U12:U13" si="3">500-T12</f>
        <v>460</v>
      </c>
      <c r="V12" s="14">
        <f t="shared" ref="V12:V13" si="4">(T12*Q12*R12+U12)*O12*$AA$5</f>
        <v>10000</v>
      </c>
      <c r="AD12" s="63">
        <v>4</v>
      </c>
      <c r="AE12" s="63">
        <v>4</v>
      </c>
      <c r="AF12" s="63">
        <v>16</v>
      </c>
      <c r="AG12" s="63">
        <v>30</v>
      </c>
      <c r="AH12" s="63">
        <v>23</v>
      </c>
      <c r="AI12" s="63">
        <v>50</v>
      </c>
      <c r="AJ12" s="63">
        <v>29</v>
      </c>
      <c r="AK12" s="63">
        <v>100</v>
      </c>
    </row>
    <row r="13" spans="14:37">
      <c r="N13" s="25" t="s">
        <v>117</v>
      </c>
      <c r="O13" s="1">
        <v>3</v>
      </c>
      <c r="P13" s="4">
        <v>3</v>
      </c>
      <c r="Q13" s="51">
        <f>VLOOKUP(P13+1,IF({1,0},$V$5:$V$8,$U$5:$U$8),2,0)</f>
        <v>0.5</v>
      </c>
      <c r="R13" s="1">
        <f t="shared" si="1"/>
        <v>4</v>
      </c>
      <c r="S13" s="4">
        <f>500/108</f>
        <v>4.62962962962963</v>
      </c>
      <c r="T13" s="1">
        <f t="shared" si="2"/>
        <v>500</v>
      </c>
      <c r="U13" s="1">
        <f t="shared" si="3"/>
        <v>0</v>
      </c>
      <c r="V13" s="14">
        <f t="shared" si="4"/>
        <v>30000</v>
      </c>
      <c r="AD13" s="63">
        <v>5</v>
      </c>
      <c r="AE13" s="63">
        <v>5</v>
      </c>
      <c r="AF13" s="63">
        <v>17</v>
      </c>
      <c r="AG13" s="63">
        <v>30</v>
      </c>
      <c r="AH13" s="63">
        <v>24</v>
      </c>
      <c r="AI13" s="63">
        <v>60</v>
      </c>
      <c r="AJ13" s="63">
        <v>30</v>
      </c>
      <c r="AK13" s="63">
        <v>125</v>
      </c>
    </row>
    <row r="14" spans="21:37">
      <c r="U14" s="52" t="s">
        <v>119</v>
      </c>
      <c r="V14" s="1">
        <f>SUM($L$5:$L$12)</f>
        <v>1050</v>
      </c>
      <c r="X14" s="1" t="s">
        <v>120</v>
      </c>
      <c r="Y14" s="1" t="s">
        <v>121</v>
      </c>
      <c r="Z14" s="1" t="s">
        <v>122</v>
      </c>
      <c r="AA14" s="1" t="s">
        <v>123</v>
      </c>
      <c r="AD14" s="63">
        <v>6</v>
      </c>
      <c r="AE14" s="63">
        <v>5</v>
      </c>
      <c r="AF14" s="63">
        <v>18</v>
      </c>
      <c r="AG14" s="63">
        <v>45</v>
      </c>
      <c r="AH14" s="63">
        <v>25</v>
      </c>
      <c r="AI14" s="63">
        <v>60</v>
      </c>
      <c r="AJ14" s="63">
        <v>31</v>
      </c>
      <c r="AK14" s="63">
        <v>125</v>
      </c>
    </row>
    <row r="15" spans="21:37">
      <c r="U15" s="1" t="s">
        <v>124</v>
      </c>
      <c r="V15" s="14">
        <f>SUM(V11:V14)</f>
        <v>46050</v>
      </c>
      <c r="X15" s="1" t="s">
        <v>125</v>
      </c>
      <c r="Y15" s="1">
        <v>4303.248</v>
      </c>
      <c r="Z15" s="1">
        <v>4427.664</v>
      </c>
      <c r="AA15" s="1">
        <v>4552.08</v>
      </c>
      <c r="AD15" s="63">
        <v>7</v>
      </c>
      <c r="AE15" s="63">
        <v>7</v>
      </c>
      <c r="AF15" s="63">
        <v>19</v>
      </c>
      <c r="AG15" s="63">
        <v>45</v>
      </c>
      <c r="AJ15" s="63">
        <v>32</v>
      </c>
      <c r="AK15" s="63">
        <v>150</v>
      </c>
    </row>
    <row r="16" spans="24:37">
      <c r="X16" s="1" t="s">
        <v>126</v>
      </c>
      <c r="Y16" s="1">
        <v>4794</v>
      </c>
      <c r="Z16" s="1">
        <v>5082</v>
      </c>
      <c r="AA16" s="1">
        <v>5370</v>
      </c>
      <c r="AD16" s="63">
        <v>8</v>
      </c>
      <c r="AE16" s="63">
        <v>8</v>
      </c>
      <c r="AJ16" s="63">
        <v>33</v>
      </c>
      <c r="AK16" s="63">
        <v>150</v>
      </c>
    </row>
    <row r="17" spans="10:37">
      <c r="J17" s="26"/>
      <c r="K17" s="26"/>
      <c r="L17" s="26"/>
      <c r="M17" s="26"/>
      <c r="N17" s="27"/>
      <c r="O17" s="27"/>
      <c r="P17" s="27"/>
      <c r="Q17" s="27"/>
      <c r="R17" s="27"/>
      <c r="S17" s="27"/>
      <c r="T17" s="27"/>
      <c r="AD17" s="63">
        <v>9</v>
      </c>
      <c r="AE17" s="63">
        <v>10</v>
      </c>
      <c r="AJ17" s="63">
        <v>34</v>
      </c>
      <c r="AK17" s="63">
        <v>200</v>
      </c>
    </row>
    <row r="18" spans="10:37">
      <c r="J18" s="26"/>
      <c r="K18" s="26"/>
      <c r="L18" s="26"/>
      <c r="M18" s="26"/>
      <c r="N18" s="27"/>
      <c r="O18" s="27"/>
      <c r="P18" s="27"/>
      <c r="Q18" s="27"/>
      <c r="R18" s="27"/>
      <c r="S18" s="27"/>
      <c r="T18" s="27"/>
      <c r="AD18" s="63">
        <v>10</v>
      </c>
      <c r="AE18" s="63">
        <v>12</v>
      </c>
      <c r="AK18" s="63"/>
    </row>
    <row r="19" spans="10:32">
      <c r="J19" s="26"/>
      <c r="K19" s="26"/>
      <c r="L19" s="26"/>
      <c r="M19" s="26"/>
      <c r="N19" s="27"/>
      <c r="O19" s="27"/>
      <c r="Y19" s="63">
        <v>11</v>
      </c>
      <c r="Z19" s="63">
        <v>14</v>
      </c>
      <c r="AF19" s="63"/>
    </row>
    <row r="20" ht="211.2" spans="10:32">
      <c r="J20" s="28" t="s">
        <v>127</v>
      </c>
      <c r="K20" s="29" t="s">
        <v>128</v>
      </c>
      <c r="L20" s="29" t="s">
        <v>129</v>
      </c>
      <c r="M20" s="28" t="s">
        <v>130</v>
      </c>
      <c r="N20" s="30" t="s">
        <v>131</v>
      </c>
      <c r="O20" s="30"/>
      <c r="Y20" s="63">
        <v>12</v>
      </c>
      <c r="Z20" s="63">
        <v>16</v>
      </c>
      <c r="AF20" s="63"/>
    </row>
    <row r="21" spans="10:32">
      <c r="J21" s="31">
        <v>3</v>
      </c>
      <c r="K21" s="32" t="s">
        <v>132</v>
      </c>
      <c r="L21" s="31">
        <v>1</v>
      </c>
      <c r="M21" s="31">
        <v>3</v>
      </c>
      <c r="N21" s="27">
        <v>1</v>
      </c>
      <c r="O21" s="33"/>
      <c r="AF21" s="63"/>
    </row>
    <row r="22" spans="10:32">
      <c r="J22" s="31"/>
      <c r="K22" s="32"/>
      <c r="L22" s="31"/>
      <c r="M22" s="31"/>
      <c r="N22" s="30"/>
      <c r="O22" s="27"/>
      <c r="AF22" s="63"/>
    </row>
    <row r="23" spans="10:32">
      <c r="J23" s="31"/>
      <c r="K23" s="32"/>
      <c r="L23" s="31"/>
      <c r="M23" s="31"/>
      <c r="N23" s="27"/>
      <c r="O23" s="27"/>
      <c r="AF23" s="63"/>
    </row>
    <row r="24" spans="10:15">
      <c r="J24" s="31">
        <v>6</v>
      </c>
      <c r="K24" s="32" t="s">
        <v>133</v>
      </c>
      <c r="L24" s="31">
        <v>1</v>
      </c>
      <c r="M24" s="31">
        <v>5</v>
      </c>
      <c r="N24" s="27">
        <v>1</v>
      </c>
      <c r="O24" s="30"/>
    </row>
    <row r="25" spans="10:15">
      <c r="J25" s="31">
        <v>7</v>
      </c>
      <c r="K25" s="32" t="s">
        <v>134</v>
      </c>
      <c r="L25" s="31">
        <v>1</v>
      </c>
      <c r="M25" s="31">
        <v>7</v>
      </c>
      <c r="N25" s="27">
        <v>1</v>
      </c>
      <c r="O25" s="27"/>
    </row>
    <row r="26" spans="10:15">
      <c r="J26" s="31">
        <v>8</v>
      </c>
      <c r="K26" s="32" t="s">
        <v>135</v>
      </c>
      <c r="L26" s="31">
        <v>1</v>
      </c>
      <c r="M26" s="31">
        <v>8</v>
      </c>
      <c r="N26" s="34">
        <v>1</v>
      </c>
      <c r="O26" s="27"/>
    </row>
    <row r="27" spans="10:15">
      <c r="J27" s="31"/>
      <c r="K27" s="32"/>
      <c r="L27" s="31"/>
      <c r="M27" s="31"/>
      <c r="N27" s="34"/>
      <c r="O27" s="27"/>
    </row>
    <row r="28" spans="10:15">
      <c r="J28" s="31">
        <v>10</v>
      </c>
      <c r="K28" s="32" t="s">
        <v>136</v>
      </c>
      <c r="L28" s="31">
        <v>1</v>
      </c>
      <c r="M28" s="31">
        <v>12</v>
      </c>
      <c r="N28" s="27">
        <v>1</v>
      </c>
      <c r="O28" s="27"/>
    </row>
    <row r="29" spans="10:15">
      <c r="J29" s="31">
        <v>11</v>
      </c>
      <c r="K29" s="32" t="s">
        <v>137</v>
      </c>
      <c r="L29" s="31">
        <v>1</v>
      </c>
      <c r="M29" s="31">
        <v>14</v>
      </c>
      <c r="N29" s="27">
        <v>1</v>
      </c>
      <c r="O29" s="27"/>
    </row>
    <row r="30" spans="10:15">
      <c r="J30" s="31">
        <v>12</v>
      </c>
      <c r="K30" s="32" t="s">
        <v>138</v>
      </c>
      <c r="L30" s="31">
        <v>1</v>
      </c>
      <c r="M30" s="31">
        <v>16</v>
      </c>
      <c r="N30" s="27">
        <v>1</v>
      </c>
      <c r="O30" s="27"/>
    </row>
    <row r="31" spans="10:15">
      <c r="J31" s="31">
        <v>13</v>
      </c>
      <c r="K31" s="32" t="s">
        <v>139</v>
      </c>
      <c r="L31" s="31">
        <v>2</v>
      </c>
      <c r="M31" s="31">
        <v>18</v>
      </c>
      <c r="N31" s="27">
        <v>1</v>
      </c>
      <c r="O31" s="27"/>
    </row>
    <row r="32" spans="10:15">
      <c r="J32" s="31"/>
      <c r="K32" s="32"/>
      <c r="L32" s="31"/>
      <c r="M32" s="31"/>
      <c r="N32" s="34"/>
      <c r="O32" s="27"/>
    </row>
    <row r="33" spans="10:15">
      <c r="J33" s="31"/>
      <c r="K33" s="32"/>
      <c r="L33" s="31"/>
      <c r="M33" s="31"/>
      <c r="N33" s="34"/>
      <c r="O33" s="27"/>
    </row>
    <row r="34" spans="10:15">
      <c r="J34" s="31">
        <v>16</v>
      </c>
      <c r="K34" s="32" t="s">
        <v>140</v>
      </c>
      <c r="L34" s="31">
        <v>2</v>
      </c>
      <c r="M34" s="31">
        <v>30</v>
      </c>
      <c r="N34" s="27">
        <v>1</v>
      </c>
      <c r="O34" s="27"/>
    </row>
    <row r="35" spans="10:15">
      <c r="J35" s="31">
        <v>17</v>
      </c>
      <c r="K35" s="32" t="s">
        <v>141</v>
      </c>
      <c r="L35" s="31">
        <v>2</v>
      </c>
      <c r="M35" s="31">
        <v>35</v>
      </c>
      <c r="N35" s="27">
        <v>1</v>
      </c>
      <c r="O35" s="27"/>
    </row>
    <row r="36" spans="10:15">
      <c r="J36" s="31">
        <v>18</v>
      </c>
      <c r="K36" s="32" t="s">
        <v>142</v>
      </c>
      <c r="L36" s="31">
        <v>2</v>
      </c>
      <c r="M36" s="31">
        <v>40</v>
      </c>
      <c r="N36" s="27">
        <v>1</v>
      </c>
      <c r="O36" s="27"/>
    </row>
    <row r="37" spans="10:15">
      <c r="J37" s="31">
        <v>19</v>
      </c>
      <c r="K37" s="32" t="s">
        <v>143</v>
      </c>
      <c r="L37" s="31">
        <v>2</v>
      </c>
      <c r="M37" s="31">
        <v>50</v>
      </c>
      <c r="N37" s="27">
        <v>1</v>
      </c>
      <c r="O37" s="27"/>
    </row>
    <row r="38" spans="10:15">
      <c r="J38" s="31"/>
      <c r="K38" s="32"/>
      <c r="L38" s="31"/>
      <c r="M38" s="31"/>
      <c r="N38" s="27"/>
      <c r="O38" s="27"/>
    </row>
    <row r="39" spans="10:15">
      <c r="J39" s="31"/>
      <c r="K39" s="32"/>
      <c r="L39" s="31"/>
      <c r="M39" s="31"/>
      <c r="N39" s="27"/>
      <c r="O39" s="27"/>
    </row>
    <row r="40" spans="10:15">
      <c r="J40" s="31"/>
      <c r="K40" s="35"/>
      <c r="L40" s="31"/>
      <c r="M40" s="31"/>
      <c r="N40" s="27"/>
      <c r="O40" s="27"/>
    </row>
    <row r="41" spans="10:15">
      <c r="J41" s="31"/>
      <c r="K41" s="32"/>
      <c r="L41" s="31"/>
      <c r="M41" s="31"/>
      <c r="N41" s="34"/>
      <c r="O41" s="27"/>
    </row>
    <row r="42" spans="10:15">
      <c r="J42" s="31">
        <v>24</v>
      </c>
      <c r="K42" s="32" t="s">
        <v>144</v>
      </c>
      <c r="L42" s="31">
        <v>3</v>
      </c>
      <c r="M42" s="31">
        <v>70</v>
      </c>
      <c r="N42" s="27">
        <v>1</v>
      </c>
      <c r="O42" s="27"/>
    </row>
    <row r="43" spans="10:15">
      <c r="J43" s="31">
        <v>25</v>
      </c>
      <c r="K43" s="32" t="s">
        <v>145</v>
      </c>
      <c r="L43" s="31">
        <v>3</v>
      </c>
      <c r="M43" s="31">
        <v>80</v>
      </c>
      <c r="N43" s="27">
        <v>1</v>
      </c>
      <c r="O43" s="30"/>
    </row>
    <row r="44" spans="10:15">
      <c r="J44" s="31">
        <v>26</v>
      </c>
      <c r="K44" s="32" t="s">
        <v>146</v>
      </c>
      <c r="L44" s="31">
        <v>4</v>
      </c>
      <c r="M44" s="31">
        <v>80</v>
      </c>
      <c r="N44" s="27">
        <v>1</v>
      </c>
      <c r="O44" s="27"/>
    </row>
    <row r="45" spans="10:15">
      <c r="J45" s="31">
        <v>27</v>
      </c>
      <c r="K45" s="32" t="s">
        <v>147</v>
      </c>
      <c r="L45" s="31">
        <v>4</v>
      </c>
      <c r="M45" s="31">
        <v>90</v>
      </c>
      <c r="N45" s="27">
        <v>1</v>
      </c>
      <c r="O45" s="27"/>
    </row>
    <row r="46" spans="10:15">
      <c r="J46" s="31">
        <v>28</v>
      </c>
      <c r="K46" s="32" t="s">
        <v>148</v>
      </c>
      <c r="L46" s="31">
        <v>4</v>
      </c>
      <c r="M46" s="31">
        <v>100</v>
      </c>
      <c r="N46" s="27">
        <v>1</v>
      </c>
      <c r="O46" s="27"/>
    </row>
    <row r="47" spans="10:15">
      <c r="J47" s="31"/>
      <c r="K47" s="32"/>
      <c r="L47" s="31"/>
      <c r="M47" s="31"/>
      <c r="N47" s="34"/>
      <c r="O47" s="27"/>
    </row>
    <row r="48" spans="10:15">
      <c r="J48" s="31"/>
      <c r="K48" s="32"/>
      <c r="L48" s="31"/>
      <c r="M48" s="31"/>
      <c r="N48" s="27"/>
      <c r="O48" s="27"/>
    </row>
    <row r="49" spans="10:15">
      <c r="J49" s="31">
        <v>31</v>
      </c>
      <c r="K49" s="32" t="s">
        <v>149</v>
      </c>
      <c r="L49" s="31">
        <v>4</v>
      </c>
      <c r="M49" s="31">
        <v>130</v>
      </c>
      <c r="N49" s="27">
        <v>1</v>
      </c>
      <c r="O49" s="27"/>
    </row>
    <row r="50" spans="10:15">
      <c r="J50" s="31"/>
      <c r="K50" s="32"/>
      <c r="L50" s="31"/>
      <c r="M50" s="31"/>
      <c r="N50" s="27"/>
      <c r="O50" s="27"/>
    </row>
    <row r="51" spans="10:15">
      <c r="J51" s="31">
        <v>33</v>
      </c>
      <c r="K51" s="32" t="s">
        <v>150</v>
      </c>
      <c r="L51" s="31">
        <v>4</v>
      </c>
      <c r="M51" s="31">
        <v>150</v>
      </c>
      <c r="N51" s="27">
        <v>1</v>
      </c>
      <c r="O51" s="27"/>
    </row>
    <row r="52" spans="10:15">
      <c r="J52" s="31"/>
      <c r="K52" s="32"/>
      <c r="L52" s="31"/>
      <c r="M52" s="31"/>
      <c r="N52" s="27"/>
      <c r="O52" s="27"/>
    </row>
    <row r="53" spans="10:15">
      <c r="J53" s="31"/>
      <c r="K53" s="36"/>
      <c r="L53" s="31"/>
      <c r="M53" s="31"/>
      <c r="N53" s="27"/>
      <c r="O53" s="27"/>
    </row>
    <row r="54" spans="10:15">
      <c r="J54" s="31"/>
      <c r="K54" s="36"/>
      <c r="L54" s="31"/>
      <c r="M54" s="31"/>
      <c r="N54" s="27"/>
      <c r="O54" s="27"/>
    </row>
    <row r="55" spans="10:15">
      <c r="J55" s="31"/>
      <c r="K55" s="32"/>
      <c r="L55" s="31"/>
      <c r="M55" s="31"/>
      <c r="N55" s="27"/>
      <c r="O55" s="27"/>
    </row>
    <row r="56" spans="10:15">
      <c r="J56" s="31"/>
      <c r="K56" s="32"/>
      <c r="L56" s="31"/>
      <c r="M56" s="31"/>
      <c r="N56" s="27"/>
      <c r="O56" s="27"/>
    </row>
    <row r="57" spans="10:15">
      <c r="J57" s="31"/>
      <c r="K57" s="32"/>
      <c r="L57" s="31"/>
      <c r="M57" s="31"/>
      <c r="N57" s="27"/>
      <c r="O57" s="27"/>
    </row>
    <row r="58" spans="10:15">
      <c r="J58" s="31"/>
      <c r="K58" s="32"/>
      <c r="L58" s="31"/>
      <c r="M58" s="31"/>
      <c r="N58" s="27"/>
      <c r="O58" s="27"/>
    </row>
    <row r="59" spans="10:15">
      <c r="J59" s="31"/>
      <c r="K59" s="32"/>
      <c r="L59" s="31"/>
      <c r="M59" s="31"/>
      <c r="N59" s="27"/>
      <c r="O59" s="27"/>
    </row>
    <row r="60" spans="10:15">
      <c r="J60" s="31"/>
      <c r="K60" s="32"/>
      <c r="L60" s="31"/>
      <c r="M60" s="31"/>
      <c r="N60" s="27"/>
      <c r="O60" s="27"/>
    </row>
    <row r="61" spans="10:15">
      <c r="J61" s="31"/>
      <c r="K61" s="36"/>
      <c r="L61" s="31"/>
      <c r="M61" s="31"/>
      <c r="N61" s="27"/>
      <c r="O61" s="27"/>
    </row>
    <row r="62" spans="10:15">
      <c r="J62" s="31"/>
      <c r="K62" s="32"/>
      <c r="L62" s="37"/>
      <c r="M62" s="31"/>
      <c r="N62" s="27"/>
      <c r="O62" s="27"/>
    </row>
    <row r="63" spans="10:15">
      <c r="J63" s="31"/>
      <c r="K63" s="38"/>
      <c r="L63" s="37"/>
      <c r="M63" s="31"/>
      <c r="N63" s="27"/>
      <c r="O63" s="27"/>
    </row>
    <row r="64" spans="10:15">
      <c r="J64" s="31"/>
      <c r="K64" s="32"/>
      <c r="L64" s="37"/>
      <c r="M64" s="31"/>
      <c r="N64" s="27"/>
      <c r="O64" s="27"/>
    </row>
    <row r="65" spans="10:15">
      <c r="J65" s="31"/>
      <c r="K65" s="32"/>
      <c r="L65" s="37"/>
      <c r="M65" s="35"/>
      <c r="N65" s="27"/>
      <c r="O65" s="27"/>
    </row>
    <row r="66" spans="10:15">
      <c r="J66" s="31"/>
      <c r="K66" s="36"/>
      <c r="L66" s="37"/>
      <c r="M66" s="31"/>
      <c r="N66" s="27"/>
      <c r="O66" s="27"/>
    </row>
    <row r="67" spans="10:15">
      <c r="J67" s="31"/>
      <c r="K67" s="36"/>
      <c r="L67" s="68"/>
      <c r="M67" s="31"/>
      <c r="N67" s="27"/>
      <c r="O67" s="27"/>
    </row>
    <row r="68" spans="10:15">
      <c r="J68" s="31"/>
      <c r="K68" s="36"/>
      <c r="L68" s="37"/>
      <c r="M68" s="31"/>
      <c r="N68" s="27"/>
      <c r="O68" s="27"/>
    </row>
    <row r="69" spans="10:15">
      <c r="J69" s="31"/>
      <c r="K69" s="36"/>
      <c r="L69" s="37"/>
      <c r="M69" s="31"/>
      <c r="N69" s="27"/>
      <c r="O69" s="27"/>
    </row>
    <row r="70" spans="10:15">
      <c r="J70" s="31"/>
      <c r="K70" s="31"/>
      <c r="L70" s="31"/>
      <c r="M70" s="35"/>
      <c r="N70" s="27"/>
      <c r="O70" s="27"/>
    </row>
    <row r="71" spans="10:15">
      <c r="J71" s="31"/>
      <c r="K71" s="31"/>
      <c r="L71" s="31"/>
      <c r="M71" s="31"/>
      <c r="N71" s="27"/>
      <c r="O71" s="27"/>
    </row>
    <row r="72" spans="10:15">
      <c r="J72" s="31"/>
      <c r="K72" s="31"/>
      <c r="L72" s="31"/>
      <c r="M72" s="31"/>
      <c r="N72" s="27"/>
      <c r="O72" s="27"/>
    </row>
    <row r="73" spans="10:15">
      <c r="J73" s="31"/>
      <c r="K73" s="31"/>
      <c r="L73" s="31"/>
      <c r="M73" s="31"/>
      <c r="N73" s="27"/>
      <c r="O73" s="27"/>
    </row>
    <row r="74" spans="10:15">
      <c r="J74" s="31"/>
      <c r="K74" s="31"/>
      <c r="L74" s="31"/>
      <c r="M74" s="36"/>
      <c r="N74" s="27"/>
      <c r="O74" s="27"/>
    </row>
    <row r="75" spans="10:15">
      <c r="J75" s="31"/>
      <c r="K75" s="31"/>
      <c r="L75" s="31"/>
      <c r="M75" s="36"/>
      <c r="N75" s="27"/>
      <c r="O75" s="27"/>
    </row>
    <row r="76" spans="10:15">
      <c r="J76" s="31"/>
      <c r="K76" s="31"/>
      <c r="L76" s="31"/>
      <c r="M76" s="36"/>
      <c r="N76" s="27"/>
      <c r="O76" s="27"/>
    </row>
    <row r="77" spans="10:15">
      <c r="J77" s="36"/>
      <c r="K77" s="36"/>
      <c r="L77" s="36"/>
      <c r="M77" s="36"/>
      <c r="N77" s="27"/>
      <c r="O77" s="27"/>
    </row>
    <row r="78" spans="10:15">
      <c r="J78" s="36"/>
      <c r="K78" s="36"/>
      <c r="L78" s="36"/>
      <c r="M78" s="36"/>
      <c r="N78" s="27"/>
      <c r="O78" s="27"/>
    </row>
    <row r="79" spans="10:15">
      <c r="J79" s="36"/>
      <c r="K79" s="36"/>
      <c r="L79" s="36"/>
      <c r="M79" s="36"/>
      <c r="N79" s="27"/>
      <c r="O79" s="27"/>
    </row>
    <row r="80" spans="10:15">
      <c r="J80" s="36"/>
      <c r="K80" s="36"/>
      <c r="L80" s="36"/>
      <c r="M80" s="36"/>
      <c r="N80" s="27"/>
      <c r="O80" s="27"/>
    </row>
    <row r="81" spans="10:15">
      <c r="J81" s="36"/>
      <c r="K81" s="36"/>
      <c r="L81" s="36"/>
      <c r="M81" s="36"/>
      <c r="N81" s="27"/>
      <c r="O81" s="27"/>
    </row>
    <row r="82" spans="10:15">
      <c r="J82" s="36"/>
      <c r="K82" s="36"/>
      <c r="L82" s="36"/>
      <c r="M82" s="36"/>
      <c r="N82" s="27"/>
      <c r="O82" s="27"/>
    </row>
    <row r="83" spans="10:15">
      <c r="J83" s="36"/>
      <c r="K83" s="36"/>
      <c r="L83" s="36"/>
      <c r="M83" s="36"/>
      <c r="N83" s="27"/>
      <c r="O83" s="27"/>
    </row>
    <row r="84" spans="10:15">
      <c r="J84" s="36"/>
      <c r="K84" s="36"/>
      <c r="L84" s="36"/>
      <c r="M84" s="36"/>
      <c r="N84" s="27"/>
      <c r="O84" s="27"/>
    </row>
    <row r="85" spans="10:15">
      <c r="J85" s="36"/>
      <c r="K85" s="36"/>
      <c r="L85" s="36"/>
      <c r="M85" s="36"/>
      <c r="N85" s="27"/>
      <c r="O85" s="27"/>
    </row>
    <row r="86" spans="15:15">
      <c r="O86" s="27"/>
    </row>
    <row r="87" spans="15:15">
      <c r="O87" s="27"/>
    </row>
  </sheetData>
  <mergeCells count="1">
    <mergeCell ref="J3:L3"/>
  </mergeCells>
  <conditionalFormatting sqref="D5">
    <cfRule type="containsText" dxfId="0" priority="128" operator="between" text=" ">
      <formula>NOT(ISERROR(SEARCH(" ",D5)))</formula>
    </cfRule>
    <cfRule type="containsText" dxfId="0" priority="129" operator="between" text=" ">
      <formula>NOT(ISERROR(SEARCH(" ",D5)))</formula>
    </cfRule>
  </conditionalFormatting>
  <conditionalFormatting sqref="AF5:AG5">
    <cfRule type="containsText" dxfId="0" priority="158" operator="between" text=" ">
      <formula>NOT(ISERROR(SEARCH(" ",AF5)))</formula>
    </cfRule>
  </conditionalFormatting>
  <conditionalFormatting sqref="AH5:AI5">
    <cfRule type="containsText" dxfId="0" priority="157" operator="between" text=" ">
      <formula>NOT(ISERROR(SEARCH(" ",AH5)))</formula>
    </cfRule>
  </conditionalFormatting>
  <conditionalFormatting sqref="AJ5:AK5">
    <cfRule type="containsText" dxfId="0" priority="159" operator="between" text=" ">
      <formula>NOT(ISERROR(SEARCH(" ",AJ5)))</formula>
    </cfRule>
  </conditionalFormatting>
  <conditionalFormatting sqref="AQ5">
    <cfRule type="containsText" dxfId="0" priority="165" operator="between" text=" ">
      <formula>NOT(ISERROR(SEARCH(" ",AQ5)))</formula>
    </cfRule>
  </conditionalFormatting>
  <conditionalFormatting sqref="AR5">
    <cfRule type="containsText" dxfId="0" priority="163" operator="between" text=" ">
      <formula>NOT(ISERROR(SEARCH(" ",AR5)))</formula>
    </cfRule>
  </conditionalFormatting>
  <conditionalFormatting sqref="D6">
    <cfRule type="containsText" dxfId="0" priority="127" operator="between" text=" ">
      <formula>NOT(ISERROR(SEARCH(" ",D6)))</formula>
    </cfRule>
  </conditionalFormatting>
  <conditionalFormatting sqref="AF6:AG6">
    <cfRule type="containsText" dxfId="0" priority="167" operator="between" text=" ">
      <formula>NOT(ISERROR(SEARCH(" ",AF6)))</formula>
    </cfRule>
  </conditionalFormatting>
  <conditionalFormatting sqref="AH6:AJ6">
    <cfRule type="containsText" dxfId="0" priority="166" operator="between" text=" ">
      <formula>NOT(ISERROR(SEARCH(" ",AH6)))</formula>
    </cfRule>
  </conditionalFormatting>
  <conditionalFormatting sqref="AK6">
    <cfRule type="containsText" dxfId="0" priority="168" operator="between" text=" ">
      <formula>NOT(ISERROR(SEARCH(" ",AK6)))</formula>
    </cfRule>
  </conditionalFormatting>
  <conditionalFormatting sqref="AG7:AI7">
    <cfRule type="containsText" dxfId="0" priority="170" operator="between" text=" ">
      <formula>NOT(ISERROR(SEARCH(" ",AG7)))</formula>
    </cfRule>
  </conditionalFormatting>
  <conditionalFormatting sqref="G8:H8">
    <cfRule type="containsText" dxfId="0" priority="135" operator="between" text=" ">
      <formula>NOT(ISERROR(SEARCH(" ",G8)))</formula>
    </cfRule>
  </conditionalFormatting>
  <conditionalFormatting sqref="AF8:AG8">
    <cfRule type="containsText" dxfId="0" priority="169" operator="between" text=" ">
      <formula>NOT(ISERROR(SEARCH(" ",AF8)))</formula>
    </cfRule>
  </conditionalFormatting>
  <conditionalFormatting sqref="AK9">
    <cfRule type="containsText" dxfId="0" priority="136" operator="between" text=" ">
      <formula>NOT(ISERROR(SEARCH(" ",AK9)))</formula>
    </cfRule>
    <cfRule type="containsText" dxfId="5" priority="137" operator="between" text=" ">
      <formula>NOT(ISERROR(SEARCH(" ",AK9)))</formula>
    </cfRule>
  </conditionalFormatting>
  <conditionalFormatting sqref="D10:F10">
    <cfRule type="containsText" dxfId="0" priority="126" operator="between" text=" ">
      <formula>NOT(ISERROR(SEARCH(" ",D10)))</formula>
    </cfRule>
  </conditionalFormatting>
  <conditionalFormatting sqref="Z10">
    <cfRule type="containsText" dxfId="0" priority="188" operator="between" text=" ">
      <formula>NOT(ISERROR(SEARCH(" ",Z10)))</formula>
    </cfRule>
  </conditionalFormatting>
  <conditionalFormatting sqref="AG12">
    <cfRule type="containsText" dxfId="0" priority="146" operator="between" text=" ">
      <formula>NOT(ISERROR(SEARCH(" ",AG12)))</formula>
    </cfRule>
    <cfRule type="containsText" dxfId="5" priority="147" operator="between" text=" ">
      <formula>NOT(ISERROR(SEARCH(" ",AG12)))</formula>
    </cfRule>
  </conditionalFormatting>
  <conditionalFormatting sqref="M27">
    <cfRule type="containsText" dxfId="0" priority="80" operator="between" text=" ">
      <formula>NOT(ISERROR(SEARCH(" ",M27)))</formula>
    </cfRule>
    <cfRule type="containsText" dxfId="5" priority="81" operator="between" text=" ">
      <formula>NOT(ISERROR(SEARCH(" ",M27)))</formula>
    </cfRule>
  </conditionalFormatting>
  <conditionalFormatting sqref="K29">
    <cfRule type="containsText" dxfId="0" priority="52" operator="between" text=" ">
      <formula>NOT(ISERROR(SEARCH(" ",K29)))</formula>
    </cfRule>
    <cfRule type="containsText" dxfId="5" priority="53" operator="between" text=" ">
      <formula>NOT(ISERROR(SEARCH(" ",K29)))</formula>
    </cfRule>
  </conditionalFormatting>
  <conditionalFormatting sqref="K34">
    <cfRule type="containsText" dxfId="0" priority="48" operator="between" text=" ">
      <formula>NOT(ISERROR(SEARCH(" ",K34)))</formula>
    </cfRule>
    <cfRule type="containsText" dxfId="5" priority="49" operator="between" text=" ">
      <formula>NOT(ISERROR(SEARCH(" ",K34)))</formula>
    </cfRule>
  </conditionalFormatting>
  <conditionalFormatting sqref="M34">
    <cfRule type="containsText" dxfId="0" priority="78" operator="between" text=" ">
      <formula>NOT(ISERROR(SEARCH(" ",M34)))</formula>
    </cfRule>
    <cfRule type="containsText" dxfId="5" priority="79" operator="between" text=" ">
      <formula>NOT(ISERROR(SEARCH(" ",M34)))</formula>
    </cfRule>
  </conditionalFormatting>
  <conditionalFormatting sqref="K40">
    <cfRule type="containsText" dxfId="0" priority="18" operator="between" text=" ">
      <formula>NOT(ISERROR(SEARCH(" ",K40)))</formula>
    </cfRule>
    <cfRule type="containsText" dxfId="5" priority="19" operator="between" text=" ">
      <formula>NOT(ISERROR(SEARCH(" ",K40)))</formula>
    </cfRule>
  </conditionalFormatting>
  <conditionalFormatting sqref="M44">
    <cfRule type="containsText" dxfId="0" priority="82" operator="between" text=" ">
      <formula>NOT(ISERROR(SEARCH(" ",M44)))</formula>
    </cfRule>
    <cfRule type="containsText" dxfId="5" priority="83" operator="between" text=" ">
      <formula>NOT(ISERROR(SEARCH(" ",M44)))</formula>
    </cfRule>
  </conditionalFormatting>
  <conditionalFormatting sqref="K55">
    <cfRule type="containsText" dxfId="0" priority="34" operator="between" text=" ">
      <formula>NOT(ISERROR(SEARCH(" ",K55)))</formula>
    </cfRule>
    <cfRule type="containsText" dxfId="5" priority="35" operator="between" text=" ">
      <formula>NOT(ISERROR(SEARCH(" ",K55)))</formula>
    </cfRule>
  </conditionalFormatting>
  <conditionalFormatting sqref="K56">
    <cfRule type="containsText" dxfId="0" priority="32" operator="between" text=" ">
      <formula>NOT(ISERROR(SEARCH(" ",K56)))</formula>
    </cfRule>
    <cfRule type="containsText" dxfId="5" priority="33" operator="between" text=" ">
      <formula>NOT(ISERROR(SEARCH(" ",K56)))</formula>
    </cfRule>
  </conditionalFormatting>
  <conditionalFormatting sqref="K57">
    <cfRule type="containsText" dxfId="0" priority="36" operator="between" text=" ">
      <formula>NOT(ISERROR(SEARCH(" ",K57)))</formula>
    </cfRule>
    <cfRule type="containsText" dxfId="5" priority="37" operator="between" text=" ">
      <formula>NOT(ISERROR(SEARCH(" ",K57)))</formula>
    </cfRule>
  </conditionalFormatting>
  <conditionalFormatting sqref="K58">
    <cfRule type="containsText" dxfId="0" priority="42" operator="between" text=" ">
      <formula>NOT(ISERROR(SEARCH(" ",K58)))</formula>
    </cfRule>
    <cfRule type="containsText" dxfId="5" priority="43" operator="between" text=" ">
      <formula>NOT(ISERROR(SEARCH(" ",K58)))</formula>
    </cfRule>
  </conditionalFormatting>
  <conditionalFormatting sqref="K59">
    <cfRule type="containsText" dxfId="0" priority="38" operator="between" text=" ">
      <formula>NOT(ISERROR(SEARCH(" ",K59)))</formula>
    </cfRule>
    <cfRule type="containsText" dxfId="5" priority="39" operator="between" text=" ">
      <formula>NOT(ISERROR(SEARCH(" ",K59)))</formula>
    </cfRule>
  </conditionalFormatting>
  <conditionalFormatting sqref="K60">
    <cfRule type="containsText" dxfId="0" priority="40" operator="between" text=" ">
      <formula>NOT(ISERROR(SEARCH(" ",K60)))</formula>
    </cfRule>
    <cfRule type="containsText" dxfId="5" priority="41" operator="between" text=" ">
      <formula>NOT(ISERROR(SEARCH(" ",K60)))</formula>
    </cfRule>
  </conditionalFormatting>
  <conditionalFormatting sqref="K62">
    <cfRule type="containsText" dxfId="0" priority="30" operator="between" text=" ">
      <formula>NOT(ISERROR(SEARCH(" ",K62)))</formula>
    </cfRule>
    <cfRule type="containsText" dxfId="5" priority="31" operator="between" text=" ">
      <formula>NOT(ISERROR(SEARCH(" ",K62)))</formula>
    </cfRule>
  </conditionalFormatting>
  <conditionalFormatting sqref="M62">
    <cfRule type="containsText" dxfId="0" priority="102" operator="between" text=" ">
      <formula>NOT(ISERROR(SEARCH(" ",M62)))</formula>
    </cfRule>
    <cfRule type="containsText" dxfId="5" priority="103" operator="between" text=" ">
      <formula>NOT(ISERROR(SEARCH(" ",M62)))</formula>
    </cfRule>
  </conditionalFormatting>
  <conditionalFormatting sqref="K63">
    <cfRule type="containsText" dxfId="0" priority="24" operator="between" text=" ">
      <formula>NOT(ISERROR(SEARCH(" ",K63)))</formula>
    </cfRule>
    <cfRule type="containsText" dxfId="5" priority="25" operator="between" text=" ">
      <formula>NOT(ISERROR(SEARCH(" ",K63)))</formula>
    </cfRule>
  </conditionalFormatting>
  <conditionalFormatting sqref="M63">
    <cfRule type="containsText" dxfId="0" priority="98" operator="between" text=" ">
      <formula>NOT(ISERROR(SEARCH(" ",M63)))</formula>
    </cfRule>
    <cfRule type="containsText" dxfId="5" priority="99" operator="between" text=" ">
      <formula>NOT(ISERROR(SEARCH(" ",M63)))</formula>
    </cfRule>
  </conditionalFormatting>
  <conditionalFormatting sqref="N63">
    <cfRule type="containsText" dxfId="0" priority="3" operator="between" text=" ">
      <formula>NOT(ISERROR(SEARCH(" ",N63)))</formula>
    </cfRule>
  </conditionalFormatting>
  <conditionalFormatting sqref="K64">
    <cfRule type="containsText" dxfId="0" priority="28" operator="between" text=" ">
      <formula>NOT(ISERROR(SEARCH(" ",K64)))</formula>
    </cfRule>
    <cfRule type="containsText" dxfId="5" priority="29" operator="between" text=" ">
      <formula>NOT(ISERROR(SEARCH(" ",K64)))</formula>
    </cfRule>
  </conditionalFormatting>
  <conditionalFormatting sqref="M64">
    <cfRule type="containsText" dxfId="0" priority="100" operator="between" text=" ">
      <formula>NOT(ISERROR(SEARCH(" ",M64)))</formula>
    </cfRule>
    <cfRule type="containsText" dxfId="5" priority="101" operator="between" text=" ">
      <formula>NOT(ISERROR(SEARCH(" ",M64)))</formula>
    </cfRule>
  </conditionalFormatting>
  <conditionalFormatting sqref="K65">
    <cfRule type="containsText" dxfId="0" priority="26" operator="between" text=" ">
      <formula>NOT(ISERROR(SEARCH(" ",K65)))</formula>
    </cfRule>
    <cfRule type="containsText" dxfId="5" priority="27" operator="between" text=" ">
      <formula>NOT(ISERROR(SEARCH(" ",K65)))</formula>
    </cfRule>
  </conditionalFormatting>
  <conditionalFormatting sqref="L65">
    <cfRule type="containsText" dxfId="0" priority="106" operator="between" text=" ">
      <formula>NOT(ISERROR(SEARCH(" ",L65)))</formula>
    </cfRule>
    <cfRule type="containsText" dxfId="5" priority="107" operator="between" text=" ">
      <formula>NOT(ISERROR(SEARCH(" ",L65)))</formula>
    </cfRule>
  </conditionalFormatting>
  <conditionalFormatting sqref="M65">
    <cfRule type="containsText" dxfId="0" priority="90" operator="between" text=" ">
      <formula>NOT(ISERROR(SEARCH(" ",M65)))</formula>
    </cfRule>
    <cfRule type="containsText" dxfId="5" priority="91" operator="between" text=" ">
      <formula>NOT(ISERROR(SEARCH(" ",M65)))</formula>
    </cfRule>
  </conditionalFormatting>
  <conditionalFormatting sqref="O65">
    <cfRule type="containsText" dxfId="0" priority="2" operator="between" text=" ">
      <formula>NOT(ISERROR(SEARCH(" ",O65)))</formula>
    </cfRule>
  </conditionalFormatting>
  <conditionalFormatting sqref="M66">
    <cfRule type="containsText" dxfId="0" priority="96" operator="between" text=" ">
      <formula>NOT(ISERROR(SEARCH(" ",M66)))</formula>
    </cfRule>
    <cfRule type="containsText" dxfId="5" priority="97" operator="between" text=" ">
      <formula>NOT(ISERROR(SEARCH(" ",M66)))</formula>
    </cfRule>
  </conditionalFormatting>
  <conditionalFormatting sqref="M67">
    <cfRule type="containsText" dxfId="0" priority="94" operator="between" text=" ">
      <formula>NOT(ISERROR(SEARCH(" ",M67)))</formula>
    </cfRule>
    <cfRule type="containsText" dxfId="5" priority="95" operator="between" text=" ">
      <formula>NOT(ISERROR(SEARCH(" ",M67)))</formula>
    </cfRule>
  </conditionalFormatting>
  <conditionalFormatting sqref="M68">
    <cfRule type="containsText" dxfId="0" priority="92" operator="between" text=" ">
      <formula>NOT(ISERROR(SEARCH(" ",M68)))</formula>
    </cfRule>
    <cfRule type="containsText" dxfId="5" priority="93" operator="between" text=" ">
      <formula>NOT(ISERROR(SEARCH(" ",M68)))</formula>
    </cfRule>
  </conditionalFormatting>
  <conditionalFormatting sqref="J69">
    <cfRule type="containsText" dxfId="0" priority="11" operator="between" text=" ">
      <formula>NOT(ISERROR(SEARCH(" ",J69)))</formula>
    </cfRule>
    <cfRule type="containsText" dxfId="5" priority="12" operator="between" text=" ">
      <formula>NOT(ISERROR(SEARCH(" ",J69)))</formula>
    </cfRule>
  </conditionalFormatting>
  <conditionalFormatting sqref="K69">
    <cfRule type="containsText" dxfId="0" priority="46" operator="between" text=" ">
      <formula>NOT(ISERROR(SEARCH(" ",K69)))</formula>
    </cfRule>
    <cfRule type="containsText" dxfId="5" priority="47" operator="between" text=" ">
      <formula>NOT(ISERROR(SEARCH(" ",K69)))</formula>
    </cfRule>
  </conditionalFormatting>
  <conditionalFormatting sqref="L69">
    <cfRule type="containsText" dxfId="0" priority="104" operator="between" text=" ">
      <formula>NOT(ISERROR(SEARCH(" ",L69)))</formula>
    </cfRule>
    <cfRule type="containsText" dxfId="5" priority="105" operator="between" text=" ">
      <formula>NOT(ISERROR(SEARCH(" ",L69)))</formula>
    </cfRule>
  </conditionalFormatting>
  <conditionalFormatting sqref="M69">
    <cfRule type="containsText" dxfId="0" priority="88" operator="between" text=" ">
      <formula>NOT(ISERROR(SEARCH(" ",M69)))</formula>
    </cfRule>
    <cfRule type="containsText" dxfId="5" priority="89" operator="between" text=" ">
      <formula>NOT(ISERROR(SEARCH(" ",M69)))</formula>
    </cfRule>
  </conditionalFormatting>
  <conditionalFormatting sqref="J21:J68">
    <cfRule type="containsText" dxfId="0" priority="13" operator="between" text=" ">
      <formula>NOT(ISERROR(SEARCH(" ",J21)))</formula>
    </cfRule>
    <cfRule type="containsText" dxfId="5" priority="14" operator="between" text=" ">
      <formula>NOT(ISERROR(SEARCH(" ",J21)))</formula>
    </cfRule>
  </conditionalFormatting>
  <conditionalFormatting sqref="J70:J76">
    <cfRule type="containsText" dxfId="0" priority="9" operator="between" text=" ">
      <formula>NOT(ISERROR(SEARCH(" ",J70)))</formula>
    </cfRule>
    <cfRule type="containsText" dxfId="5" priority="10" operator="between" text=" ">
      <formula>NOT(ISERROR(SEARCH(" ",J70)))</formula>
    </cfRule>
  </conditionalFormatting>
  <conditionalFormatting sqref="K27:K28">
    <cfRule type="containsText" dxfId="0" priority="50" operator="between" text=" ">
      <formula>NOT(ISERROR(SEARCH(" ",K27)))</formula>
    </cfRule>
    <cfRule type="containsText" dxfId="5" priority="51" operator="between" text=" ">
      <formula>NOT(ISERROR(SEARCH(" ",K27)))</formula>
    </cfRule>
  </conditionalFormatting>
  <conditionalFormatting sqref="K48:K52">
    <cfRule type="cellIs" dxfId="6" priority="20" operator="equal">
      <formula>" "</formula>
    </cfRule>
    <cfRule type="containsText" dxfId="0" priority="21" operator="between" text=" ">
      <formula>NOT(ISERROR(SEARCH(" ",K48)))</formula>
    </cfRule>
    <cfRule type="containsText" dxfId="5" priority="22" operator="between" text=" ">
      <formula>NOT(ISERROR(SEARCH(" ",K48)))</formula>
    </cfRule>
  </conditionalFormatting>
  <conditionalFormatting sqref="K70:K73">
    <cfRule type="containsText" dxfId="0" priority="44" operator="between" text=" ">
      <formula>NOT(ISERROR(SEARCH(" ",K70)))</formula>
    </cfRule>
    <cfRule type="containsText" dxfId="5" priority="45" operator="between" text=" ">
      <formula>NOT(ISERROR(SEARCH(" ",K70)))</formula>
    </cfRule>
  </conditionalFormatting>
  <conditionalFormatting sqref="K74:K76">
    <cfRule type="cellIs" dxfId="6" priority="15" operator="equal">
      <formula>" "</formula>
    </cfRule>
    <cfRule type="containsText" dxfId="0" priority="16" operator="between" text=" ">
      <formula>NOT(ISERROR(SEARCH(" ",K74)))</formula>
    </cfRule>
    <cfRule type="containsText" dxfId="5" priority="17" operator="between" text=" ">
      <formula>NOT(ISERROR(SEARCH(" ",K74)))</formula>
    </cfRule>
  </conditionalFormatting>
  <conditionalFormatting sqref="L44:L52">
    <cfRule type="containsText" dxfId="0" priority="112" operator="between" text=" ">
      <formula>NOT(ISERROR(SEARCH(" ",L44)))</formula>
    </cfRule>
    <cfRule type="containsText" dxfId="5" priority="113" operator="between" text=" ">
      <formula>NOT(ISERROR(SEARCH(" ",L44)))</formula>
    </cfRule>
  </conditionalFormatting>
  <conditionalFormatting sqref="L70:L73">
    <cfRule type="containsText" dxfId="0" priority="7" operator="between" text=" ">
      <formula>NOT(ISERROR(SEARCH(" ",L70)))</formula>
    </cfRule>
    <cfRule type="containsText" dxfId="5" priority="8" operator="between" text=" ">
      <formula>NOT(ISERROR(SEARCH(" ",L70)))</formula>
    </cfRule>
  </conditionalFormatting>
  <conditionalFormatting sqref="L74:L76">
    <cfRule type="containsText" dxfId="0" priority="5" operator="between" text=" ">
      <formula>NOT(ISERROR(SEARCH(" ",L74)))</formula>
    </cfRule>
    <cfRule type="containsText" dxfId="5" priority="6" operator="between" text=" ">
      <formula>NOT(ISERROR(SEARCH(" ",L74)))</formula>
    </cfRule>
  </conditionalFormatting>
  <conditionalFormatting sqref="M70:M73">
    <cfRule type="containsText" dxfId="0" priority="76" operator="between" text=" ">
      <formula>NOT(ISERROR(SEARCH(" ",M70)))</formula>
    </cfRule>
    <cfRule type="containsText" dxfId="5" priority="77" operator="between" text=" ">
      <formula>NOT(ISERROR(SEARCH(" ",M70)))</formula>
    </cfRule>
  </conditionalFormatting>
  <conditionalFormatting sqref="Y24:Y25">
    <cfRule type="containsText" dxfId="1" priority="191" operator="between" text="高级">
      <formula>NOT(ISERROR(SEARCH("高级",Y24)))</formula>
    </cfRule>
    <cfRule type="containsText" dxfId="2" priority="192" operator="between" text="中级">
      <formula>NOT(ISERROR(SEARCH("中级",Y24)))</formula>
    </cfRule>
    <cfRule type="containsText" dxfId="3" priority="193" operator="between" text="初级">
      <formula>NOT(ISERROR(SEARCH("初级",Y24)))</formula>
    </cfRule>
    <cfRule type="containsText" dxfId="4" priority="194" operator="between" text="新手">
      <formula>NOT(ISERROR(SEARCH("新手",Y24)))</formula>
    </cfRule>
  </conditionalFormatting>
  <conditionalFormatting sqref="AF9:AF15">
    <cfRule type="containsText" dxfId="0" priority="151" operator="between" text=" ">
      <formula>NOT(ISERROR(SEARCH(" ",AF9)))</formula>
    </cfRule>
    <cfRule type="containsText" dxfId="5" priority="152" operator="between" text=" ">
      <formula>NOT(ISERROR(SEARCH(" ",AF9)))</formula>
    </cfRule>
  </conditionalFormatting>
  <conditionalFormatting sqref="AG9:AG11">
    <cfRule type="containsText" dxfId="0" priority="148" operator="between" text=" ">
      <formula>NOT(ISERROR(SEARCH(" ",AG9)))</formula>
    </cfRule>
    <cfRule type="containsText" dxfId="5" priority="149" operator="between" text=" ">
      <formula>NOT(ISERROR(SEARCH(" ",AG9)))</formula>
    </cfRule>
  </conditionalFormatting>
  <conditionalFormatting sqref="AK10:AK17">
    <cfRule type="containsText" dxfId="0" priority="138" operator="between" text=" ">
      <formula>NOT(ISERROR(SEARCH(" ",AK10)))</formula>
    </cfRule>
    <cfRule type="containsText" dxfId="5" priority="139" operator="between" text=" ">
      <formula>NOT(ISERROR(SEARCH(" ",AK10)))</formula>
    </cfRule>
  </conditionalFormatting>
  <conditionalFormatting sqref="AD8:AE8 AI15:AI17 AI18:AJ18 AD7:AF7 AJ7:AL7 AD2:AD3 AL5:AL6 AF2:AL3 AG4:AL4 AD4:AE6 AH8:AK8 Z21:Z23 AA23:AB23 AD19:AE23">
    <cfRule type="containsText" dxfId="0" priority="171" operator="between" text=" ">
      <formula>NOT(ISERROR(SEARCH(" ",Z2)))</formula>
    </cfRule>
  </conditionalFormatting>
  <conditionalFormatting sqref="AD2:AD3 AD7 AE4:AE6">
    <cfRule type="containsText" dxfId="1" priority="172" operator="between" text="高级">
      <formula>NOT(ISERROR(SEARCH("高级",AD2)))</formula>
    </cfRule>
    <cfRule type="containsText" dxfId="2" priority="173" operator="between" text="中级">
      <formula>NOT(ISERROR(SEARCH("中级",AD2)))</formula>
    </cfRule>
    <cfRule type="containsText" dxfId="3" priority="174" operator="between" text="初级">
      <formula>NOT(ISERROR(SEARCH("初级",AD2)))</formula>
    </cfRule>
    <cfRule type="containsText" dxfId="4" priority="175" operator="between" text="新手">
      <formula>NOT(ISERROR(SEARCH("新手",AD2)))</formula>
    </cfRule>
  </conditionalFormatting>
  <conditionalFormatting sqref="AM2:AN4 AM5 AM10:AO18 AM9 AH19:AJ23">
    <cfRule type="containsText" dxfId="0" priority="177" operator="between" text=" ">
      <formula>NOT(ISERROR(SEARCH(" ",AH2)))</formula>
    </cfRule>
  </conditionalFormatting>
  <conditionalFormatting sqref="AM6:AM8 AN7:AR9 AO2:AR4 AO5:AP5">
    <cfRule type="containsText" dxfId="0" priority="176" operator="between" text=" ">
      <formula>NOT(ISERROR(SEARCH(" ",AM2)))</formula>
    </cfRule>
  </conditionalFormatting>
  <conditionalFormatting sqref="X11:X12 Z8:Z9 AB7:AC9 AA8:AA10 G5:I5 A21:I42 AS7:XFD9 I6 G6:H7">
    <cfRule type="containsText" dxfId="0" priority="189" operator="between" text=" ">
      <formula>NOT(ISERROR(SEARCH(" ",A5)))</formula>
    </cfRule>
  </conditionalFormatting>
  <conditionalFormatting sqref="Y5:AC6 Y8:Y10 AB10:AC10 A5:C10 AS5:XFD6 AS10:XFD18 W26:XFD42 W21:X25 AN19:XFD25">
    <cfRule type="containsText" dxfId="0" priority="190" operator="between" text=" ">
      <formula>NOT(ISERROR(SEARCH(" ",A5)))</formula>
    </cfRule>
  </conditionalFormatting>
  <conditionalFormatting sqref="AN5 J12:M12 J5:L5 J9:L11 M10:M11 N11:N13 O10:P13 S10 I13:M14 A45:I1048576 A16:X16 O88:XFD1048576 P19:X20 W15:X15 AB14:AC14 M5:X9 A17:I20 U18:X18 Y15:AC18 U17:W17 R14:S14 X13:X14 A15:S15 N14:P14 U15 X10 V10 V11:W13 Y11:AC13 P45:XFD87 J86:N1048576">
    <cfRule type="containsText" dxfId="0" priority="164" operator="between" text=" ">
      <formula>NOT(ISERROR(SEARCH(" ",A5)))</formula>
    </cfRule>
  </conditionalFormatting>
  <conditionalFormatting sqref="D7:F7 E5:F6">
    <cfRule type="containsText" dxfId="0" priority="130" operator="between" text=" ">
      <formula>NOT(ISERROR(SEARCH(" ",D5)))</formula>
    </cfRule>
  </conditionalFormatting>
  <conditionalFormatting sqref="L6 J8:L8">
    <cfRule type="containsText" dxfId="0" priority="181" operator="between" text=" ">
      <formula>NOT(ISERROR(SEARCH(" ",J6)))</formula>
    </cfRule>
  </conditionalFormatting>
  <conditionalFormatting sqref="A43:I44 G8:H8 W43:XFD44 Y24:AM25">
    <cfRule type="containsText" dxfId="0" priority="187" operator="between" text=" ">
      <formula>NOT(ISERROR(SEARCH(" ",A8)))</formula>
    </cfRule>
  </conditionalFormatting>
  <conditionalFormatting sqref="D8:F10">
    <cfRule type="containsText" dxfId="0" priority="125" operator="between" text=" ">
      <formula>NOT(ISERROR(SEARCH(" ",D8)))</formula>
    </cfRule>
  </conditionalFormatting>
  <conditionalFormatting sqref="G9:H10">
    <cfRule type="containsText" dxfId="0" priority="118" operator="between" text=" ">
      <formula>NOT(ISERROR(SEARCH(" ",G9)))</formula>
    </cfRule>
  </conditionalFormatting>
  <conditionalFormatting sqref="AD9:AD18 Y19:Y20">
    <cfRule type="containsText" dxfId="0" priority="153" operator="between" text=" ">
      <formula>NOT(ISERROR(SEARCH(" ",Y9)))</formula>
    </cfRule>
    <cfRule type="containsText" dxfId="5" priority="154" operator="between" text=" ">
      <formula>NOT(ISERROR(SEARCH(" ",Y9)))</formula>
    </cfRule>
  </conditionalFormatting>
  <conditionalFormatting sqref="AE9:AE18 AJ9:AJ17 AG13:AG15 AH9:AI14 Z19:Z20">
    <cfRule type="containsText" dxfId="0" priority="155" operator="between" text=" ">
      <formula>NOT(ISERROR(SEARCH(" ",Z9)))</formula>
    </cfRule>
    <cfRule type="containsText" dxfId="5" priority="156" operator="between" text=" ">
      <formula>NOT(ISERROR(SEARCH(" ",Z9)))</formula>
    </cfRule>
  </conditionalFormatting>
  <conditionalFormatting sqref="AP10:AR18 AK19:AM23">
    <cfRule type="containsText" dxfId="0" priority="178" operator="between" text=" ">
      <formula>NOT(ISERROR(SEARCH(" ",AK10)))</formula>
    </cfRule>
  </conditionalFormatting>
  <conditionalFormatting sqref="A11:H14">
    <cfRule type="containsText" dxfId="0" priority="124" operator="between" text=" ">
      <formula>NOT(ISERROR(SEARCH(" ",A11)))</formula>
    </cfRule>
  </conditionalFormatting>
  <conditionalFormatting sqref="AF16:AF18 AA22:AB22 AA19:AA21">
    <cfRule type="containsText" dxfId="0" priority="150" operator="between" text=" ">
      <formula>NOT(ISERROR(SEARCH(" ",AA16)))</formula>
    </cfRule>
  </conditionalFormatting>
  <conditionalFormatting sqref="J17:M20">
    <cfRule type="containsText" dxfId="5" priority="61" operator="between" text=" ">
      <formula>NOT(ISERROR(SEARCH(" ",J17)))</formula>
    </cfRule>
    <cfRule type="containsText" dxfId="0" priority="60" operator="between" text=" ">
      <formula>NOT(ISERROR(SEARCH(" ",J17)))</formula>
    </cfRule>
  </conditionalFormatting>
  <conditionalFormatting sqref="T17:T18 O19">
    <cfRule type="containsText" dxfId="0" priority="117" operator="between" text=" ">
      <formula>NOT(ISERROR(SEARCH(" ",O17)))</formula>
    </cfRule>
  </conditionalFormatting>
  <conditionalFormatting sqref="AK18 AF19:AF23">
    <cfRule type="containsText" dxfId="0" priority="142" operator="between" text=" ">
      <formula>NOT(ISERROR(SEARCH(" ",AF18)))</formula>
    </cfRule>
    <cfRule type="containsText" dxfId="5" priority="143" operator="between" text=" ">
      <formula>NOT(ISERROR(SEARCH(" ",AF18)))</formula>
    </cfRule>
  </conditionalFormatting>
  <conditionalFormatting sqref="K30:K33 K21:K26 K41:K47 K35:K39 K66:K68">
    <cfRule type="containsText" dxfId="0" priority="54" operator="between" text=" ">
      <formula>NOT(ISERROR(SEARCH(" ",K21)))</formula>
    </cfRule>
    <cfRule type="containsText" dxfId="5" priority="55" operator="between" text=" ">
      <formula>NOT(ISERROR(SEARCH(" ",K21)))</formula>
    </cfRule>
  </conditionalFormatting>
  <conditionalFormatting sqref="K53:K73 K21:K47">
    <cfRule type="cellIs" dxfId="6" priority="23" operator="equal">
      <formula>" "</formula>
    </cfRule>
  </conditionalFormatting>
  <conditionalFormatting sqref="L53:L62 M74:M76 L21:L43 L66">
    <cfRule type="containsText" dxfId="0" priority="114" operator="between" text=" ">
      <formula>NOT(ISERROR(SEARCH(" ",L21)))</formula>
    </cfRule>
    <cfRule type="containsText" dxfId="5" priority="115" operator="between" text=" ">
      <formula>NOT(ISERROR(SEARCH(" ",L21)))</formula>
    </cfRule>
  </conditionalFormatting>
  <conditionalFormatting sqref="M35:M43 M45:M52 M21:M25 M28:M33">
    <cfRule type="containsText" dxfId="0" priority="86" operator="between" text=" ">
      <formula>NOT(ISERROR(SEARCH(" ",M21)))</formula>
    </cfRule>
    <cfRule type="containsText" dxfId="5" priority="87" operator="between" text=" ">
      <formula>NOT(ISERROR(SEARCH(" ",M21)))</formula>
    </cfRule>
  </conditionalFormatting>
  <conditionalFormatting sqref="N64:N76 N21:N62">
    <cfRule type="containsText" dxfId="0" priority="58" operator="between" text=" ">
      <formula>NOT(ISERROR(SEARCH(" ",N21)))</formula>
    </cfRule>
  </conditionalFormatting>
  <conditionalFormatting sqref="O21:O64 O66:O78">
    <cfRule type="containsText" dxfId="0" priority="57" operator="between" text=" ">
      <formula>NOT(ISERROR(SEARCH(" ",O21)))</formula>
    </cfRule>
  </conditionalFormatting>
  <conditionalFormatting sqref="M26 J77:M85">
    <cfRule type="containsText" dxfId="0" priority="84" operator="between" text=" ">
      <formula>NOT(ISERROR(SEARCH(" ",J26)))</formula>
    </cfRule>
    <cfRule type="containsText" dxfId="5" priority="85" operator="between" text=" ">
      <formula>NOT(ISERROR(SEARCH(" ",J26)))</formula>
    </cfRule>
  </conditionalFormatting>
  <conditionalFormatting sqref="L63 L67">
    <cfRule type="containsText" dxfId="0" priority="108" operator="between" text=" ">
      <formula>NOT(ISERROR(SEARCH(" ",L63)))</formula>
    </cfRule>
    <cfRule type="containsText" dxfId="5" priority="109" operator="between" text=" ">
      <formula>NOT(ISERROR(SEARCH(" ",L63)))</formula>
    </cfRule>
  </conditionalFormatting>
  <conditionalFormatting sqref="L64 L68">
    <cfRule type="containsText" dxfId="0" priority="110" operator="between" text=" ">
      <formula>NOT(ISERROR(SEARCH(" ",L64)))</formula>
    </cfRule>
    <cfRule type="containsText" dxfId="5" priority="111" operator="between" text=" ">
      <formula>NOT(ISERROR(SEARCH(" ",L64)))</formula>
    </cfRule>
  </conditionalFormatting>
  <conditionalFormatting sqref="O79:O87 N77:N85">
    <cfRule type="containsText" dxfId="0" priority="59" operator="between" text=" ">
      <formula>NOT(ISERROR(SEARCH(" ",N77)))</formula>
    </cfRule>
  </conditionalFormatting>
  <pageMargins left="0.7" right="0.7" top="0.75" bottom="0.75" header="0.3" footer="0.3"/>
  <pageSetup paperSize="9" orientation="portrait" horizontalDpi="300" verticalDpi="3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T22"/>
  <sheetViews>
    <sheetView workbookViewId="0">
      <selection activeCell="H23" sqref="H23"/>
    </sheetView>
  </sheetViews>
  <sheetFormatPr defaultColWidth="9" defaultRowHeight="15.6"/>
  <cols>
    <col min="1" max="1" width="9" style="1"/>
    <col min="2" max="2" width="9.88888888888889" style="1" customWidth="1"/>
    <col min="3" max="3" width="11.1111111111111" style="1" customWidth="1"/>
    <col min="4" max="9" width="9" style="1"/>
    <col min="10" max="10" width="11.2222222222222" style="1" customWidth="1"/>
    <col min="11" max="11" width="9" style="1"/>
    <col min="12" max="12" width="11.2222222222222" style="1" customWidth="1"/>
    <col min="13" max="13" width="9" style="1"/>
    <col min="14" max="14" width="11.2222222222222" style="1" customWidth="1"/>
    <col min="15" max="15" width="9" style="1"/>
    <col min="16" max="16" width="11.2222222222222" style="1" customWidth="1"/>
    <col min="17" max="19" width="9" style="1"/>
    <col min="20" max="20" width="27.7777777777778" style="1" customWidth="1"/>
    <col min="21" max="16384" width="9" style="1"/>
  </cols>
  <sheetData>
    <row r="1" spans="1:18">
      <c r="A1" s="2" t="s">
        <v>0</v>
      </c>
      <c r="B1" s="2" t="s">
        <v>0</v>
      </c>
      <c r="C1" s="2" t="s">
        <v>0</v>
      </c>
      <c r="J1" s="1" t="s">
        <v>55</v>
      </c>
      <c r="L1" s="1" t="s">
        <v>56</v>
      </c>
      <c r="N1" s="1" t="s">
        <v>56</v>
      </c>
      <c r="P1" s="1" t="s">
        <v>56</v>
      </c>
      <c r="R1" s="1" t="s">
        <v>57</v>
      </c>
    </row>
    <row r="2" spans="1:18">
      <c r="A2" s="2" t="s">
        <v>1</v>
      </c>
      <c r="B2" s="2" t="s">
        <v>1</v>
      </c>
      <c r="C2" s="2" t="s">
        <v>151</v>
      </c>
      <c r="J2" s="1" t="s">
        <v>58</v>
      </c>
      <c r="L2" s="1">
        <v>3</v>
      </c>
      <c r="M2" s="1">
        <f>L2*M4</f>
        <v>18</v>
      </c>
      <c r="N2" s="1">
        <v>2</v>
      </c>
      <c r="O2" s="1">
        <f>N2*O4</f>
        <v>30</v>
      </c>
      <c r="P2" s="1">
        <v>1</v>
      </c>
      <c r="Q2" s="1">
        <f>P2*Q4</f>
        <v>180</v>
      </c>
      <c r="R2" s="1">
        <f>M2+O2+Q2</f>
        <v>228</v>
      </c>
    </row>
    <row r="3" spans="1:16">
      <c r="A3" s="2" t="s">
        <v>152</v>
      </c>
      <c r="B3" s="2" t="s">
        <v>153</v>
      </c>
      <c r="C3" s="2" t="s">
        <v>154</v>
      </c>
      <c r="L3" s="1" t="s">
        <v>59</v>
      </c>
      <c r="N3" s="1" t="s">
        <v>59</v>
      </c>
      <c r="P3" s="1" t="s">
        <v>59</v>
      </c>
    </row>
    <row r="4" ht="52.8" spans="1:20">
      <c r="A4" s="3" t="s">
        <v>155</v>
      </c>
      <c r="B4" s="3" t="s">
        <v>156</v>
      </c>
      <c r="C4" s="3" t="s">
        <v>157</v>
      </c>
      <c r="J4" s="1" t="s">
        <v>60</v>
      </c>
      <c r="L4" s="1">
        <v>4</v>
      </c>
      <c r="M4" s="1">
        <v>6</v>
      </c>
      <c r="N4" s="1">
        <v>8</v>
      </c>
      <c r="O4" s="1">
        <v>15</v>
      </c>
      <c r="P4" s="1">
        <v>31</v>
      </c>
      <c r="Q4" s="1">
        <v>180</v>
      </c>
      <c r="T4" s="5" t="s">
        <v>158</v>
      </c>
    </row>
    <row r="5" spans="1:20">
      <c r="A5" s="1">
        <v>1</v>
      </c>
      <c r="B5" s="1">
        <v>2</v>
      </c>
      <c r="C5" s="1" t="s">
        <v>159</v>
      </c>
      <c r="J5" s="1" t="s">
        <v>61</v>
      </c>
      <c r="L5" s="1">
        <f>L4</f>
        <v>4</v>
      </c>
      <c r="M5" s="1">
        <f>L2</f>
        <v>3</v>
      </c>
      <c r="N5" s="1">
        <f>N4</f>
        <v>8</v>
      </c>
      <c r="O5" s="1">
        <f>N2</f>
        <v>2</v>
      </c>
      <c r="P5" s="1">
        <f>P4</f>
        <v>31</v>
      </c>
      <c r="Q5" s="1">
        <f>P2</f>
        <v>1</v>
      </c>
      <c r="R5" s="1">
        <f>R2</f>
        <v>228</v>
      </c>
      <c r="T5" s="5"/>
    </row>
    <row r="6" spans="1:20">
      <c r="A6" s="1">
        <v>2</v>
      </c>
      <c r="B6" s="1">
        <v>2</v>
      </c>
      <c r="C6" s="1" t="s">
        <v>160</v>
      </c>
      <c r="T6" s="5"/>
    </row>
    <row r="7" spans="1:20">
      <c r="A7" s="1">
        <v>3</v>
      </c>
      <c r="B7" s="1">
        <v>3</v>
      </c>
      <c r="C7" s="1" t="s">
        <v>161</v>
      </c>
      <c r="J7" s="1" t="s">
        <v>62</v>
      </c>
      <c r="K7" s="1" t="s">
        <v>63</v>
      </c>
      <c r="L7" s="1" t="s">
        <v>64</v>
      </c>
      <c r="M7" s="1" t="s">
        <v>63</v>
      </c>
      <c r="N7" s="1" t="s">
        <v>65</v>
      </c>
      <c r="O7" s="1" t="s">
        <v>63</v>
      </c>
      <c r="P7" s="1" t="s">
        <v>66</v>
      </c>
      <c r="Q7" s="1" t="s">
        <v>63</v>
      </c>
      <c r="T7" s="5"/>
    </row>
    <row r="8" spans="1:20">
      <c r="A8" s="1">
        <v>4</v>
      </c>
      <c r="B8" s="1">
        <v>3</v>
      </c>
      <c r="C8" s="1" t="s">
        <v>162</v>
      </c>
      <c r="J8" s="1">
        <v>1</v>
      </c>
      <c r="K8" s="1">
        <v>2</v>
      </c>
      <c r="L8" s="4">
        <v>7</v>
      </c>
      <c r="M8" s="1">
        <v>12</v>
      </c>
      <c r="N8" s="1">
        <v>23</v>
      </c>
      <c r="O8" s="1">
        <v>80</v>
      </c>
      <c r="P8" s="4">
        <v>26</v>
      </c>
      <c r="Q8" s="1">
        <v>100</v>
      </c>
      <c r="T8" s="5"/>
    </row>
    <row r="9" spans="1:20">
      <c r="A9" s="1">
        <v>5</v>
      </c>
      <c r="B9" s="1">
        <v>3</v>
      </c>
      <c r="C9" s="1" t="s">
        <v>163</v>
      </c>
      <c r="J9" s="4">
        <v>2</v>
      </c>
      <c r="K9" s="1">
        <v>3</v>
      </c>
      <c r="L9" s="1">
        <v>8</v>
      </c>
      <c r="M9" s="1">
        <v>15</v>
      </c>
      <c r="N9" s="1">
        <v>24</v>
      </c>
      <c r="O9" s="1">
        <v>85</v>
      </c>
      <c r="P9" s="4">
        <v>27</v>
      </c>
      <c r="Q9" s="1">
        <v>120</v>
      </c>
      <c r="T9" s="5"/>
    </row>
    <row r="10" spans="1:20">
      <c r="A10" s="1">
        <v>6</v>
      </c>
      <c r="B10" s="1">
        <v>1</v>
      </c>
      <c r="C10" s="1" t="s">
        <v>164</v>
      </c>
      <c r="J10" s="1">
        <v>3</v>
      </c>
      <c r="K10" s="1">
        <v>5</v>
      </c>
      <c r="L10" s="1">
        <v>9</v>
      </c>
      <c r="M10" s="1">
        <v>18</v>
      </c>
      <c r="N10" s="1">
        <v>25</v>
      </c>
      <c r="O10" s="1">
        <v>90</v>
      </c>
      <c r="P10" s="4">
        <v>28</v>
      </c>
      <c r="Q10" s="1">
        <v>125</v>
      </c>
      <c r="T10" s="5"/>
    </row>
    <row r="11" spans="1:20">
      <c r="A11" s="1">
        <v>7</v>
      </c>
      <c r="B11" s="1">
        <v>1</v>
      </c>
      <c r="C11" s="1" t="s">
        <v>165</v>
      </c>
      <c r="J11" s="1">
        <v>4</v>
      </c>
      <c r="K11" s="1">
        <v>6</v>
      </c>
      <c r="L11" s="1">
        <v>10</v>
      </c>
      <c r="M11" s="1">
        <v>20</v>
      </c>
      <c r="P11" s="4">
        <v>29</v>
      </c>
      <c r="Q11" s="1">
        <v>150</v>
      </c>
      <c r="T11" s="5"/>
    </row>
    <row r="12" spans="10:20">
      <c r="J12" s="4">
        <v>5</v>
      </c>
      <c r="K12" s="1">
        <v>8</v>
      </c>
      <c r="L12" s="1">
        <v>11</v>
      </c>
      <c r="M12" s="1">
        <v>25</v>
      </c>
      <c r="P12" s="1">
        <v>30</v>
      </c>
      <c r="Q12" s="1">
        <v>160</v>
      </c>
      <c r="T12" s="5"/>
    </row>
    <row r="13" spans="10:20">
      <c r="J13" s="1">
        <v>6</v>
      </c>
      <c r="K13" s="1">
        <v>10</v>
      </c>
      <c r="L13" s="1">
        <v>12</v>
      </c>
      <c r="M13" s="1">
        <v>30</v>
      </c>
      <c r="P13" s="1">
        <v>31</v>
      </c>
      <c r="Q13" s="1">
        <v>180</v>
      </c>
      <c r="T13" s="5"/>
    </row>
    <row r="14" spans="12:17">
      <c r="L14" s="1">
        <v>13</v>
      </c>
      <c r="M14" s="1">
        <v>35</v>
      </c>
      <c r="P14" s="1">
        <v>32</v>
      </c>
      <c r="Q14" s="1">
        <v>200</v>
      </c>
    </row>
    <row r="15" spans="12:17">
      <c r="L15" s="1">
        <v>14</v>
      </c>
      <c r="M15" s="1">
        <v>40</v>
      </c>
      <c r="P15" s="1">
        <v>33</v>
      </c>
      <c r="Q15" s="1">
        <v>220</v>
      </c>
    </row>
    <row r="16" spans="12:17">
      <c r="L16" s="4">
        <v>15</v>
      </c>
      <c r="M16" s="1">
        <v>45</v>
      </c>
      <c r="P16" s="1">
        <v>34</v>
      </c>
      <c r="Q16" s="1">
        <v>250</v>
      </c>
    </row>
    <row r="17" spans="12:13">
      <c r="L17" s="1">
        <v>16</v>
      </c>
      <c r="M17" s="1">
        <v>50</v>
      </c>
    </row>
    <row r="18" spans="12:13">
      <c r="L18" s="4">
        <v>17</v>
      </c>
      <c r="M18" s="1">
        <v>55</v>
      </c>
    </row>
    <row r="19" spans="12:13">
      <c r="L19" s="4">
        <v>18</v>
      </c>
      <c r="M19" s="1">
        <v>60</v>
      </c>
    </row>
    <row r="20" spans="12:13">
      <c r="L20" s="4">
        <v>19</v>
      </c>
      <c r="M20" s="1">
        <v>65</v>
      </c>
    </row>
    <row r="21" spans="12:13">
      <c r="L21" s="1">
        <v>20</v>
      </c>
      <c r="M21" s="1">
        <v>70</v>
      </c>
    </row>
    <row r="22" spans="12:13">
      <c r="L22" s="1">
        <v>21</v>
      </c>
      <c r="M22" s="1">
        <v>75</v>
      </c>
    </row>
  </sheetData>
  <mergeCells count="1">
    <mergeCell ref="T4:T13"/>
  </mergeCells>
  <conditionalFormatting sqref="L4">
    <cfRule type="containsText" dxfId="0" priority="7" operator="between" text=" ">
      <formula>NOT(ISERROR(SEARCH(" ",L4)))</formula>
    </cfRule>
  </conditionalFormatting>
  <conditionalFormatting sqref="M4">
    <cfRule type="containsText" dxfId="0" priority="6" operator="between" text=" ">
      <formula>NOT(ISERROR(SEARCH(" ",M4)))</formula>
    </cfRule>
  </conditionalFormatting>
  <conditionalFormatting sqref="N4">
    <cfRule type="containsText" dxfId="0" priority="2" operator="between" text=" ">
      <formula>NOT(ISERROR(SEARCH(" ",N4)))</formula>
    </cfRule>
  </conditionalFormatting>
  <conditionalFormatting sqref="O4">
    <cfRule type="containsText" dxfId="0" priority="1" operator="between" text=" ">
      <formula>NOT(ISERROR(SEARCH(" ",O4)))</formula>
    </cfRule>
  </conditionalFormatting>
  <conditionalFormatting sqref="P4:Q4">
    <cfRule type="containsText" dxfId="0" priority="3" operator="between" text=" ">
      <formula>NOT(ISERROR(SEARCH(" ",P4)))</formula>
    </cfRule>
  </conditionalFormatting>
  <conditionalFormatting sqref="T4">
    <cfRule type="containsText" dxfId="0" priority="13" operator="between" text=" ">
      <formula>NOT(ISERROR(SEARCH(" ",T4)))</formula>
    </cfRule>
  </conditionalFormatting>
  <conditionalFormatting sqref="L5:M5">
    <cfRule type="containsText" dxfId="0" priority="21" operator="between" text=" ">
      <formula>NOT(ISERROR(SEARCH(" ",L5)))</formula>
    </cfRule>
  </conditionalFormatting>
  <conditionalFormatting sqref="N5:P5">
    <cfRule type="containsText" dxfId="0" priority="20" operator="between" text=" ">
      <formula>NOT(ISERROR(SEARCH(" ",N5)))</formula>
    </cfRule>
  </conditionalFormatting>
  <conditionalFormatting sqref="Q5">
    <cfRule type="containsText" dxfId="0" priority="22" operator="between" text=" ">
      <formula>NOT(ISERROR(SEARCH(" ",Q5)))</formula>
    </cfRule>
  </conditionalFormatting>
  <conditionalFormatting sqref="L7:M7">
    <cfRule type="containsText" dxfId="0" priority="23" operator="between" text=" ">
      <formula>NOT(ISERROR(SEARCH(" ",L7)))</formula>
    </cfRule>
  </conditionalFormatting>
  <conditionalFormatting sqref="C5:C9">
    <cfRule type="containsText" dxfId="0" priority="14" operator="between" text=" ">
      <formula>NOT(ISERROR(SEARCH(" ",C5)))</formula>
    </cfRule>
  </conditionalFormatting>
  <conditionalFormatting sqref="C10:C12">
    <cfRule type="containsText" dxfId="0" priority="31" operator="between" text=" ">
      <formula>NOT(ISERROR(SEARCH(" ",C10)))</formula>
    </cfRule>
  </conditionalFormatting>
  <conditionalFormatting sqref="F5:F9">
    <cfRule type="containsText" dxfId="0" priority="15" operator="between" text=" ">
      <formula>NOT(ISERROR(SEARCH(" ",F5)))</formula>
    </cfRule>
  </conditionalFormatting>
  <conditionalFormatting sqref="J1:J2 J6 K3:K5">
    <cfRule type="containsText" dxfId="1" priority="26" operator="between" text="高级">
      <formula>NOT(ISERROR(SEARCH("高级",J1)))</formula>
    </cfRule>
    <cfRule type="containsText" dxfId="2" priority="27" operator="between" text="中级">
      <formula>NOT(ISERROR(SEARCH("中级",J1)))</formula>
    </cfRule>
    <cfRule type="containsText" dxfId="3" priority="28" operator="between" text="初级">
      <formula>NOT(ISERROR(SEARCH("初级",J1)))</formula>
    </cfRule>
    <cfRule type="containsText" dxfId="4" priority="29" operator="between" text="新手">
      <formula>NOT(ISERROR(SEARCH("新手",J1)))</formula>
    </cfRule>
  </conditionalFormatting>
  <conditionalFormatting sqref="J7:K7 K14:K22 J8:J13 M17:Q22 L8:L22 N7:Q12 N13:O13 M14:O16 P13:Q16 J6:L6 P6:R6 J1:J2 R4:R5 L1:R2 M3:R3 J3:K5">
    <cfRule type="containsText" dxfId="0" priority="25" operator="between" text=" ">
      <formula>NOT(ISERROR(SEARCH(" ",J1)))</formula>
    </cfRule>
  </conditionalFormatting>
  <conditionalFormatting sqref="B5:B12 B13:C13 D35:XFD1048576 A14:C1048576 D5:D34 S14:XFD34 S5:S13 U5:XFD13">
    <cfRule type="containsText" dxfId="0" priority="32" operator="between" text=" ">
      <formula>NOT(ISERROR(SEARCH(" ",A5)))</formula>
    </cfRule>
  </conditionalFormatting>
  <conditionalFormatting sqref="E10:I34 E5:E9 G5:I9">
    <cfRule type="containsText" dxfId="0" priority="30" operator="between" text=" ">
      <formula>NOT(ISERROR(SEARCH(" ",E5)))</formula>
    </cfRule>
  </conditionalFormatting>
  <conditionalFormatting sqref="K8:K13 M8:M13 M6:O6">
    <cfRule type="containsText" dxfId="0" priority="24" operator="between" text=" ">
      <formula>NOT(ISERROR(SEARCH(" ",K6)))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任务表|Mission</vt:lpstr>
      <vt:lpstr>竞技场任务表|ArenaMission</vt:lpstr>
      <vt:lpstr>话费赛目标鱼|CompetitionBillTarget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2020-09-01T12:14:02Z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